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vbarnim.local\dfs\Ablage\D1A40-Schulverwaltung\NEU Schulen\1-schulübergreifend\Reinigung\2026-2030 Gebäudereinigung\Unterlagen VMS\Anlage 2 Kalkulationsblätter 2025\"/>
    </mc:Choice>
  </mc:AlternateContent>
  <xr:revisionPtr revIDLastSave="0" documentId="13_ncr:1_{3616CAAC-C70C-4FED-8205-3C281B60F252}" xr6:coauthVersionLast="36" xr6:coauthVersionMax="36" xr10:uidLastSave="{00000000-0000-0000-0000-000000000000}"/>
  <bookViews>
    <workbookView xWindow="600" yWindow="105" windowWidth="17985" windowHeight="12660" xr2:uid="{00000000-000D-0000-FFFF-FFFF00000000}"/>
  </bookViews>
  <sheets>
    <sheet name="PC" sheetId="1" r:id="rId1"/>
  </sheets>
  <definedNames>
    <definedName name="_xlnm.Print_Area" localSheetId="0">PC!$A$1:$K$151</definedName>
    <definedName name="Z_5A22A3DE_B703_4665_BC40_8ABF7B72B97E_.wvu.PrintArea" localSheetId="0" hidden="1">PC!$A$1:$L$151</definedName>
  </definedNames>
  <calcPr calcId="191029"/>
  <customWorkbookViews>
    <customWorkbookView name="g201030 - Persönliche Ansicht" guid="{660E0427-B3EF-4F25-83F0-578BD9CEB34D}" mergeInterval="0" personalView="1" maximized="1" windowWidth="1276" windowHeight="883" activeSheetId="1"/>
    <customWorkbookView name="marion.siefert - Persönliche Ansicht" guid="{5A22A3DE-B703-4665-BC40-8ABF7B72B97E}" mergeInterval="0" personalView="1" maximized="1" windowWidth="1276" windowHeight="783" activeSheetId="1"/>
  </customWorkbookViews>
</workbook>
</file>

<file path=xl/calcChain.xml><?xml version="1.0" encoding="utf-8"?>
<calcChain xmlns="http://schemas.openxmlformats.org/spreadsheetml/2006/main">
  <c r="E92" i="1" l="1"/>
  <c r="F77" i="1"/>
  <c r="F78" i="1" s="1"/>
  <c r="F32" i="1"/>
  <c r="K29" i="1"/>
  <c r="K30" i="1" s="1"/>
  <c r="J29" i="1"/>
  <c r="J30" i="1" s="1"/>
  <c r="I29" i="1"/>
  <c r="I30" i="1" s="1"/>
  <c r="H29" i="1"/>
  <c r="H30" i="1" s="1"/>
  <c r="G29" i="1"/>
  <c r="G30" i="1" s="1"/>
  <c r="F29" i="1"/>
  <c r="F30" i="1" s="1"/>
  <c r="E29" i="1"/>
  <c r="E30" i="1" s="1"/>
  <c r="D29" i="1"/>
  <c r="D30" i="1" s="1"/>
  <c r="C29" i="1"/>
  <c r="C30" i="1" s="1"/>
  <c r="B29" i="1"/>
  <c r="K27" i="1"/>
  <c r="J27" i="1"/>
  <c r="I27" i="1"/>
  <c r="H27" i="1"/>
  <c r="G27" i="1"/>
  <c r="F27" i="1"/>
  <c r="E27" i="1"/>
  <c r="D27" i="1"/>
  <c r="C27" i="1"/>
  <c r="B27" i="1"/>
  <c r="L29" i="1" l="1"/>
  <c r="B30" i="1"/>
  <c r="B32" i="1"/>
  <c r="B33" i="1" s="1"/>
  <c r="B34" i="1" s="1"/>
  <c r="F33" i="1"/>
  <c r="L27" i="1"/>
  <c r="F45" i="1"/>
  <c r="F121" i="1" l="1"/>
  <c r="F122" i="1" s="1"/>
  <c r="K42" i="1" l="1"/>
  <c r="K43" i="1" s="1"/>
  <c r="K40" i="1"/>
  <c r="B14" i="1"/>
  <c r="C14" i="1"/>
  <c r="D14" i="1"/>
  <c r="E14" i="1"/>
  <c r="F14" i="1"/>
  <c r="G14" i="1"/>
  <c r="H14" i="1"/>
  <c r="I14" i="1"/>
  <c r="J14" i="1"/>
  <c r="K14" i="1"/>
  <c r="B16" i="1"/>
  <c r="C16" i="1"/>
  <c r="C17" i="1" s="1"/>
  <c r="D16" i="1"/>
  <c r="E16" i="1"/>
  <c r="E17" i="1" s="1"/>
  <c r="F16" i="1"/>
  <c r="F17" i="1" s="1"/>
  <c r="G16" i="1"/>
  <c r="G17" i="1" s="1"/>
  <c r="H16" i="1"/>
  <c r="I16" i="1"/>
  <c r="I17" i="1" s="1"/>
  <c r="J16" i="1"/>
  <c r="J17" i="1" s="1"/>
  <c r="K16" i="1"/>
  <c r="K17" i="1" s="1"/>
  <c r="D17" i="1"/>
  <c r="H17" i="1"/>
  <c r="F19" i="1"/>
  <c r="B40" i="1"/>
  <c r="C40" i="1"/>
  <c r="D40" i="1"/>
  <c r="E40" i="1"/>
  <c r="F40" i="1"/>
  <c r="G40" i="1"/>
  <c r="H40" i="1"/>
  <c r="I40" i="1"/>
  <c r="J40" i="1"/>
  <c r="B42" i="1"/>
  <c r="C42" i="1"/>
  <c r="C43" i="1" s="1"/>
  <c r="D42" i="1"/>
  <c r="D43" i="1" s="1"/>
  <c r="E42" i="1"/>
  <c r="E43" i="1" s="1"/>
  <c r="F42" i="1"/>
  <c r="F43" i="1" s="1"/>
  <c r="G42" i="1"/>
  <c r="G43" i="1" s="1"/>
  <c r="H42" i="1"/>
  <c r="H43" i="1" s="1"/>
  <c r="I42" i="1"/>
  <c r="I43" i="1" s="1"/>
  <c r="J42" i="1"/>
  <c r="J43" i="1" s="1"/>
  <c r="B53" i="1"/>
  <c r="C53" i="1"/>
  <c r="D53" i="1"/>
  <c r="E53" i="1"/>
  <c r="F53" i="1"/>
  <c r="G53" i="1"/>
  <c r="H53" i="1"/>
  <c r="B55" i="1"/>
  <c r="I55" i="1" s="1"/>
  <c r="C55" i="1"/>
  <c r="C56" i="1" s="1"/>
  <c r="D55" i="1"/>
  <c r="E55" i="1"/>
  <c r="E56" i="1" s="1"/>
  <c r="F55" i="1"/>
  <c r="F56" i="1" s="1"/>
  <c r="G55" i="1"/>
  <c r="G56" i="1" s="1"/>
  <c r="H55" i="1"/>
  <c r="D56" i="1"/>
  <c r="H56" i="1"/>
  <c r="F58" i="1"/>
  <c r="F72" i="1"/>
  <c r="F73" i="1"/>
  <c r="F82" i="1"/>
  <c r="F83" i="1" s="1"/>
  <c r="F87" i="1"/>
  <c r="F88" i="1"/>
  <c r="E93" i="1"/>
  <c r="F101" i="1"/>
  <c r="F102" i="1" s="1"/>
  <c r="F106" i="1"/>
  <c r="F107" i="1"/>
  <c r="F111" i="1"/>
  <c r="F112" i="1" s="1"/>
  <c r="F116" i="1"/>
  <c r="F117" i="1"/>
  <c r="L14" i="1" l="1"/>
  <c r="F59" i="1"/>
  <c r="B56" i="1"/>
  <c r="B58" i="1" s="1"/>
  <c r="B59" i="1" s="1"/>
  <c r="B60" i="1" s="1"/>
  <c r="L40" i="1"/>
  <c r="B43" i="1"/>
  <c r="B45" i="1" s="1"/>
  <c r="L42" i="1"/>
  <c r="L16" i="1"/>
  <c r="F46" i="1"/>
  <c r="F20" i="1"/>
  <c r="E94" i="1"/>
  <c r="I53" i="1"/>
  <c r="B17" i="1"/>
  <c r="B19" i="1" s="1"/>
  <c r="E64" i="1" l="1"/>
  <c r="E129" i="1"/>
  <c r="E132" i="1"/>
  <c r="B46" i="1"/>
  <c r="B47" i="1" s="1"/>
  <c r="B20" i="1"/>
  <c r="B21" i="1" s="1"/>
  <c r="E65" i="1" l="1"/>
  <c r="E66" i="1" s="1"/>
  <c r="E130" i="1" l="1"/>
  <c r="E131" i="1" s="1"/>
</calcChain>
</file>

<file path=xl/sharedStrings.xml><?xml version="1.0" encoding="utf-8"?>
<sst xmlns="http://schemas.openxmlformats.org/spreadsheetml/2006/main" count="171" uniqueCount="62">
  <si>
    <t>m²</t>
  </si>
  <si>
    <t>19% MwSt.</t>
  </si>
  <si>
    <t>Std./Jahr</t>
  </si>
  <si>
    <t>Preis/Jahr</t>
  </si>
  <si>
    <t>Raumgruppen</t>
  </si>
  <si>
    <t>Stundenverrechnungssatz gem. Kalkulationsblatt</t>
  </si>
  <si>
    <t>Nettopreis/Jahr</t>
  </si>
  <si>
    <t>Bruttopreis/Jahr</t>
  </si>
  <si>
    <t>A</t>
  </si>
  <si>
    <t>B</t>
  </si>
  <si>
    <t>C</t>
  </si>
  <si>
    <t>D</t>
  </si>
  <si>
    <t>E</t>
  </si>
  <si>
    <t>F</t>
  </si>
  <si>
    <t>G</t>
  </si>
  <si>
    <t>H</t>
  </si>
  <si>
    <t>K</t>
  </si>
  <si>
    <t>M</t>
  </si>
  <si>
    <t>N</t>
  </si>
  <si>
    <t>O</t>
  </si>
  <si>
    <t>durchschnittliche Flächenleistung</t>
  </si>
  <si>
    <t>Gesamtreinigungsfläche Schule</t>
  </si>
  <si>
    <t>m²/h</t>
  </si>
  <si>
    <t>max. m²/h</t>
  </si>
  <si>
    <t>Gesamtangebotspreis Unterhaltsreinigung</t>
  </si>
  <si>
    <t>19 % MwSt.</t>
  </si>
  <si>
    <t>Jahres Angebotspreis (netto)</t>
  </si>
  <si>
    <t>Jahres Angebotspreis (brutto)</t>
  </si>
  <si>
    <t>€/Jahr</t>
  </si>
  <si>
    <t>Es müssen nur die gelb hinterlegten Felder ausgefüllt werden!</t>
  </si>
  <si>
    <t>Grundreinigung 1 x jährlich</t>
  </si>
  <si>
    <t>Gesamtangebotspreis Grundreinigung</t>
  </si>
  <si>
    <t>SONDERREINIGUNG</t>
  </si>
  <si>
    <t>GRUNDREINIGUNG (1 x jährlich)</t>
  </si>
  <si>
    <t>UNTERHALTSREINIGUNG</t>
  </si>
  <si>
    <t>Nettopreis/Tag</t>
  </si>
  <si>
    <t>Bruttopreis/Tag</t>
  </si>
  <si>
    <t>für den Bereich Sekretariat, Schulleitung u. angrenzende WC - Anlage</t>
  </si>
  <si>
    <t>alle Flächen der schultäglichen Reinigung</t>
  </si>
  <si>
    <t>m²/Jahr</t>
  </si>
  <si>
    <t>J</t>
  </si>
  <si>
    <t>Unterhaltsreinigung Oberstufenzentrum I Barnim</t>
  </si>
  <si>
    <t>Grundreinigung Oberstufenzentrum I Barnim</t>
  </si>
  <si>
    <t>Grundreinigung Sporthalle BWZ</t>
  </si>
  <si>
    <t>Unterhaltsreinigung in den Ferienzeiten Barnim Gymnasium (Mo - Fr)</t>
  </si>
  <si>
    <t>Unterhaltsreinigung in den Ferienzeiten Oberstufenzentrum I Barnim (Mo - Fr)</t>
  </si>
  <si>
    <t>Unterhaltsreinigung in den Ferienzeiten Sporthalle BWZ (Mo -  Fr)</t>
  </si>
  <si>
    <t>Unterhaltsreinigung Sporthalle BWZ (Sonn- und Feiertage)</t>
  </si>
  <si>
    <t>Gesamtjahrespreis für das BarnimWissensZentrum bestehend aus:
Barnim Gymnasium, Hans-Wittwer-Str. 20, 16321 Bernau b. Berlin und 
Oberstufenzentrum I Barnim, Hans-Wittwer-Str. 7, 16321 Bernau b. Berlin und
Sporthalle BWZ
bestehend aus Unterhaltsreinigung und Grundreinigung (ohne Sonderreinigung)</t>
  </si>
  <si>
    <t>Kalkulationsblatt Los 12</t>
  </si>
  <si>
    <t xml:space="preserve">Sonderrreinigung </t>
  </si>
  <si>
    <t>Alle Sonderreinigungen Abrechnung nach Stunden</t>
  </si>
  <si>
    <t>Nettopreis/Stunde</t>
  </si>
  <si>
    <r>
      <t xml:space="preserve">durchschnittlicher Flächenrichtwert gesamt
</t>
    </r>
    <r>
      <rPr>
        <b/>
        <sz val="9"/>
        <rFont val="Arial"/>
        <family val="2"/>
      </rPr>
      <t>(Bei einer Über- oder Unterschreitung von mehr als 10 % wird das Angebot von der weiteren Wertung ausgeschlossen.)</t>
    </r>
  </si>
  <si>
    <t>Gesamtangebot Los 12 - BarnimWissensZentrum -</t>
  </si>
  <si>
    <t>Datum, Firmenstempel, Unterschrift</t>
  </si>
  <si>
    <t>300 m²/h</t>
  </si>
  <si>
    <t>Unterhaltsreinigung Barnim Gymnasium Container</t>
  </si>
  <si>
    <t>Grundreinigung Barnim Gymnasium Haus 1 und 2</t>
  </si>
  <si>
    <t>Grundreinigung Barnim Gymnasium Container</t>
  </si>
  <si>
    <t>Unterhaltsreinigung Barnim Gymnasium Haus 1 bis 3 und Mensa</t>
  </si>
  <si>
    <t>Unterhaltsreinigung Sporthalle BWZ Teil I und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</si>
</sst>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name val="Arial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4" fontId="4" fillId="2" borderId="1" xfId="0" applyNumberFormat="1" applyFont="1" applyFill="1" applyBorder="1" applyProtection="1">
      <protection locked="0"/>
    </xf>
    <xf numFmtId="0" fontId="0" fillId="0" borderId="0" xfId="0" applyProtection="1"/>
    <xf numFmtId="0" fontId="1" fillId="0" borderId="0" xfId="0" applyFont="1" applyProtection="1"/>
    <xf numFmtId="0" fontId="4" fillId="0" borderId="1" xfId="0" applyFont="1" applyBorder="1" applyProtection="1"/>
    <xf numFmtId="0" fontId="5" fillId="0" borderId="1" xfId="0" applyFont="1" applyBorder="1" applyProtection="1"/>
    <xf numFmtId="0" fontId="5" fillId="0" borderId="1" xfId="0" applyFont="1" applyFill="1" applyBorder="1" applyProtection="1"/>
    <xf numFmtId="4" fontId="5" fillId="0" borderId="1" xfId="0" applyNumberFormat="1" applyFont="1" applyFill="1" applyBorder="1" applyProtection="1"/>
    <xf numFmtId="0" fontId="4" fillId="0" borderId="1" xfId="0" applyFont="1" applyFill="1" applyBorder="1" applyProtection="1"/>
    <xf numFmtId="164" fontId="5" fillId="0" borderId="1" xfId="0" applyNumberFormat="1" applyFont="1" applyFill="1" applyBorder="1" applyProtection="1"/>
    <xf numFmtId="164" fontId="5" fillId="0" borderId="1" xfId="0" applyNumberFormat="1" applyFont="1" applyFill="1" applyBorder="1" applyAlignment="1" applyProtection="1">
      <alignment horizontal="right"/>
    </xf>
    <xf numFmtId="164" fontId="5" fillId="0" borderId="1" xfId="0" applyNumberFormat="1" applyFont="1" applyBorder="1" applyAlignment="1" applyProtection="1">
      <alignment horizontal="right"/>
    </xf>
    <xf numFmtId="164" fontId="5" fillId="0" borderId="0" xfId="0" applyNumberFormat="1" applyFont="1" applyBorder="1" applyAlignment="1" applyProtection="1">
      <alignment horizontal="right"/>
    </xf>
    <xf numFmtId="0" fontId="5" fillId="0" borderId="0" xfId="0" applyFont="1" applyBorder="1" applyProtection="1"/>
    <xf numFmtId="4" fontId="5" fillId="0" borderId="0" xfId="0" applyNumberFormat="1" applyFont="1" applyBorder="1" applyProtection="1"/>
    <xf numFmtId="164" fontId="4" fillId="0" borderId="1" xfId="0" applyNumberFormat="1" applyFont="1" applyBorder="1" applyAlignment="1" applyProtection="1">
      <alignment horizontal="right"/>
    </xf>
    <xf numFmtId="0" fontId="5" fillId="0" borderId="0" xfId="0" applyFont="1" applyProtection="1"/>
    <xf numFmtId="4" fontId="5" fillId="0" borderId="1" xfId="0" applyNumberFormat="1" applyFont="1" applyBorder="1" applyProtection="1"/>
    <xf numFmtId="0" fontId="5" fillId="0" borderId="0" xfId="0" applyFont="1" applyFill="1" applyBorder="1" applyProtection="1"/>
    <xf numFmtId="164" fontId="5" fillId="0" borderId="0" xfId="0" applyNumberFormat="1" applyFont="1" applyFill="1" applyBorder="1" applyAlignment="1" applyProtection="1">
      <alignment horizontal="right"/>
    </xf>
    <xf numFmtId="4" fontId="5" fillId="0" borderId="0" xfId="0" applyNumberFormat="1" applyFont="1" applyFill="1" applyBorder="1" applyProtection="1"/>
    <xf numFmtId="0" fontId="5" fillId="0" borderId="2" xfId="0" applyFont="1" applyFill="1" applyBorder="1" applyProtection="1"/>
    <xf numFmtId="0" fontId="5" fillId="0" borderId="3" xfId="0" applyFont="1" applyFill="1" applyBorder="1" applyProtection="1"/>
    <xf numFmtId="0" fontId="4" fillId="0" borderId="0" xfId="0" applyFont="1" applyBorder="1" applyProtection="1"/>
    <xf numFmtId="164" fontId="4" fillId="0" borderId="0" xfId="0" applyNumberFormat="1" applyFont="1" applyBorder="1" applyAlignment="1" applyProtection="1">
      <alignment horizontal="right"/>
    </xf>
    <xf numFmtId="4" fontId="5" fillId="0" borderId="0" xfId="0" applyNumberFormat="1" applyFont="1" applyProtection="1"/>
    <xf numFmtId="4" fontId="5" fillId="0" borderId="0" xfId="0" applyNumberFormat="1" applyFont="1" applyFill="1" applyBorder="1" applyAlignment="1" applyProtection="1">
      <alignment horizontal="right"/>
    </xf>
    <xf numFmtId="4" fontId="5" fillId="0" borderId="1" xfId="0" applyNumberFormat="1" applyFont="1" applyFill="1" applyBorder="1" applyAlignment="1" applyProtection="1">
      <alignment horizontal="right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0" fillId="0" borderId="0" xfId="0" applyBorder="1" applyProtection="1"/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Protection="1">
      <protection locked="0"/>
    </xf>
    <xf numFmtId="0" fontId="4" fillId="0" borderId="0" xfId="0" applyFont="1" applyBorder="1" applyAlignment="1" applyProtection="1">
      <alignment horizontal="center"/>
    </xf>
    <xf numFmtId="0" fontId="2" fillId="3" borderId="4" xfId="0" applyFont="1" applyFill="1" applyBorder="1" applyProtection="1"/>
    <xf numFmtId="164" fontId="4" fillId="3" borderId="5" xfId="0" applyNumberFormat="1" applyFont="1" applyFill="1" applyBorder="1" applyAlignment="1" applyProtection="1">
      <alignment horizontal="right"/>
    </xf>
    <xf numFmtId="0" fontId="5" fillId="3" borderId="5" xfId="0" applyFont="1" applyFill="1" applyBorder="1" applyProtection="1"/>
    <xf numFmtId="0" fontId="0" fillId="3" borderId="5" xfId="0" applyFill="1" applyBorder="1" applyProtection="1"/>
    <xf numFmtId="0" fontId="0" fillId="3" borderId="6" xfId="0" applyFill="1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3" fillId="0" borderId="10" xfId="0" applyFont="1" applyBorder="1" applyProtection="1"/>
    <xf numFmtId="0" fontId="3" fillId="0" borderId="11" xfId="0" applyFont="1" applyBorder="1" applyProtection="1"/>
    <xf numFmtId="0" fontId="3" fillId="0" borderId="12" xfId="0" applyFont="1" applyBorder="1" applyProtection="1"/>
    <xf numFmtId="0" fontId="1" fillId="0" borderId="0" xfId="0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Fill="1" applyBorder="1" applyProtection="1"/>
    <xf numFmtId="4" fontId="5" fillId="0" borderId="0" xfId="0" applyNumberFormat="1" applyFont="1" applyFill="1" applyBorder="1" applyAlignment="1" applyProtection="1">
      <alignment horizontal="right"/>
      <protection locked="0"/>
    </xf>
    <xf numFmtId="0" fontId="3" fillId="0" borderId="13" xfId="0" applyFont="1" applyBorder="1" applyProtection="1"/>
    <xf numFmtId="0" fontId="0" fillId="0" borderId="14" xfId="0" applyBorder="1" applyProtection="1"/>
    <xf numFmtId="0" fontId="0" fillId="0" borderId="15" xfId="0" applyBorder="1" applyProtection="1"/>
    <xf numFmtId="2" fontId="5" fillId="0" borderId="0" xfId="0" applyNumberFormat="1" applyFont="1" applyBorder="1" applyAlignment="1" applyProtection="1">
      <alignment horizontal="right"/>
    </xf>
    <xf numFmtId="0" fontId="1" fillId="0" borderId="0" xfId="0" applyFont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0" fillId="0" borderId="0" xfId="0" applyAlignment="1" applyProtection="1"/>
    <xf numFmtId="0" fontId="8" fillId="0" borderId="0" xfId="0" applyFont="1" applyAlignment="1" applyProtection="1">
      <alignment horizontal="center"/>
    </xf>
    <xf numFmtId="0" fontId="4" fillId="0" borderId="3" xfId="0" applyFont="1" applyBorder="1" applyAlignment="1" applyProtection="1">
      <alignment horizontal="left"/>
    </xf>
    <xf numFmtId="164" fontId="5" fillId="0" borderId="11" xfId="0" applyNumberFormat="1" applyFont="1" applyFill="1" applyBorder="1" applyAlignment="1" applyProtection="1">
      <alignment horizontal="right"/>
    </xf>
    <xf numFmtId="164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Fill="1" applyBorder="1" applyAlignment="1" applyProtection="1">
      <alignment horizontal="right"/>
    </xf>
    <xf numFmtId="4" fontId="4" fillId="0" borderId="0" xfId="0" applyNumberFormat="1" applyFont="1" applyAlignment="1" applyProtection="1">
      <alignment horizontal="right"/>
    </xf>
    <xf numFmtId="0" fontId="4" fillId="0" borderId="0" xfId="0" applyFont="1" applyAlignment="1" applyProtection="1">
      <alignment horizontal="right"/>
    </xf>
    <xf numFmtId="0" fontId="2" fillId="0" borderId="0" xfId="0" applyFont="1" applyBorder="1"/>
    <xf numFmtId="0" fontId="9" fillId="0" borderId="0" xfId="0" applyFont="1" applyBorder="1"/>
    <xf numFmtId="0" fontId="5" fillId="0" borderId="8" xfId="0" applyFont="1" applyFill="1" applyBorder="1" applyProtection="1"/>
    <xf numFmtId="164" fontId="5" fillId="0" borderId="8" xfId="0" applyNumberFormat="1" applyFont="1" applyFill="1" applyBorder="1" applyAlignment="1" applyProtection="1">
      <alignment horizontal="right"/>
    </xf>
    <xf numFmtId="4" fontId="5" fillId="0" borderId="8" xfId="0" applyNumberFormat="1" applyFont="1" applyFill="1" applyBorder="1" applyProtection="1"/>
    <xf numFmtId="4" fontId="5" fillId="0" borderId="8" xfId="0" applyNumberFormat="1" applyFont="1" applyFill="1" applyBorder="1" applyAlignment="1" applyProtection="1">
      <alignment horizontal="right"/>
    </xf>
    <xf numFmtId="0" fontId="2" fillId="0" borderId="0" xfId="0" applyFont="1"/>
    <xf numFmtId="0" fontId="9" fillId="0" borderId="0" xfId="0" applyFont="1"/>
    <xf numFmtId="4" fontId="4" fillId="0" borderId="1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Fill="1" applyBorder="1" applyAlignment="1" applyProtection="1">
      <alignment horizontal="right"/>
    </xf>
    <xf numFmtId="0" fontId="5" fillId="0" borderId="1" xfId="0" applyNumberFormat="1" applyFont="1" applyFill="1" applyBorder="1" applyAlignment="1" applyProtection="1">
      <alignment horizontal="right"/>
    </xf>
    <xf numFmtId="4" fontId="0" fillId="0" borderId="0" xfId="0" applyNumberFormat="1" applyProtection="1"/>
    <xf numFmtId="0" fontId="5" fillId="0" borderId="2" xfId="0" applyFont="1" applyFill="1" applyBorder="1" applyAlignment="1" applyProtection="1">
      <alignment horizontal="left" wrapText="1"/>
    </xf>
    <xf numFmtId="0" fontId="5" fillId="0" borderId="3" xfId="0" applyFont="1" applyFill="1" applyBorder="1" applyAlignment="1" applyProtection="1">
      <alignment horizontal="left" wrapText="1"/>
    </xf>
    <xf numFmtId="0" fontId="5" fillId="0" borderId="11" xfId="0" applyFont="1" applyFill="1" applyBorder="1" applyAlignment="1" applyProtection="1">
      <alignment horizontal="left" wrapText="1"/>
    </xf>
    <xf numFmtId="0" fontId="1" fillId="3" borderId="2" xfId="0" applyFont="1" applyFill="1" applyBorder="1" applyAlignment="1" applyProtection="1">
      <alignment horizontal="left"/>
    </xf>
    <xf numFmtId="0" fontId="1" fillId="3" borderId="3" xfId="0" applyFont="1" applyFill="1" applyBorder="1" applyAlignment="1" applyProtection="1">
      <alignment horizontal="left"/>
    </xf>
    <xf numFmtId="0" fontId="1" fillId="3" borderId="11" xfId="0" applyFont="1" applyFill="1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</xf>
    <xf numFmtId="4" fontId="5" fillId="0" borderId="1" xfId="0" applyNumberFormat="1" applyFont="1" applyFill="1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</xf>
    <xf numFmtId="0" fontId="1" fillId="0" borderId="19" xfId="0" applyFont="1" applyBorder="1" applyAlignment="1" applyProtection="1">
      <alignment horizontal="center"/>
    </xf>
    <xf numFmtId="0" fontId="1" fillId="0" borderId="20" xfId="0" applyFont="1" applyBorder="1" applyAlignment="1" applyProtection="1">
      <alignment horizontal="center"/>
    </xf>
    <xf numFmtId="4" fontId="1" fillId="0" borderId="21" xfId="0" applyNumberFormat="1" applyFont="1" applyBorder="1" applyAlignment="1" applyProtection="1">
      <alignment horizontal="right"/>
    </xf>
    <xf numFmtId="4" fontId="1" fillId="0" borderId="8" xfId="0" applyNumberFormat="1" applyFont="1" applyBorder="1" applyAlignment="1" applyProtection="1">
      <alignment horizontal="right"/>
    </xf>
    <xf numFmtId="0" fontId="1" fillId="3" borderId="2" xfId="0" applyFont="1" applyFill="1" applyBorder="1" applyAlignment="1" applyProtection="1">
      <alignment horizontal="center"/>
    </xf>
    <xf numFmtId="0" fontId="1" fillId="3" borderId="3" xfId="0" applyFont="1" applyFill="1" applyBorder="1" applyAlignment="1" applyProtection="1">
      <alignment horizontal="center"/>
    </xf>
    <xf numFmtId="0" fontId="1" fillId="3" borderId="11" xfId="0" applyFont="1" applyFill="1" applyBorder="1" applyAlignment="1" applyProtection="1">
      <alignment horizontal="center"/>
    </xf>
    <xf numFmtId="0" fontId="4" fillId="4" borderId="2" xfId="0" applyFont="1" applyFill="1" applyBorder="1" applyAlignment="1" applyProtection="1">
      <alignment horizontal="center"/>
    </xf>
    <xf numFmtId="0" fontId="4" fillId="4" borderId="3" xfId="0" applyFont="1" applyFill="1" applyBorder="1" applyAlignment="1" applyProtection="1">
      <alignment horizontal="center"/>
    </xf>
    <xf numFmtId="0" fontId="4" fillId="4" borderId="11" xfId="0" applyFont="1" applyFill="1" applyBorder="1" applyAlignment="1" applyProtection="1">
      <alignment horizontal="center"/>
    </xf>
    <xf numFmtId="0" fontId="1" fillId="0" borderId="25" xfId="0" applyFont="1" applyBorder="1" applyAlignment="1" applyProtection="1">
      <alignment horizontal="center"/>
    </xf>
    <xf numFmtId="0" fontId="1" fillId="0" borderId="26" xfId="0" applyFont="1" applyBorder="1" applyAlignment="1" applyProtection="1">
      <alignment horizontal="center"/>
    </xf>
    <xf numFmtId="0" fontId="1" fillId="3" borderId="30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0" fillId="0" borderId="0" xfId="0" applyAlignment="1"/>
    <xf numFmtId="4" fontId="3" fillId="0" borderId="27" xfId="0" applyNumberFormat="1" applyFont="1" applyBorder="1" applyAlignment="1" applyProtection="1">
      <alignment horizontal="right"/>
    </xf>
    <xf numFmtId="4" fontId="3" fillId="0" borderId="14" xfId="0" applyNumberFormat="1" applyFont="1" applyBorder="1" applyAlignment="1" applyProtection="1">
      <alignment horizontal="right"/>
    </xf>
    <xf numFmtId="0" fontId="1" fillId="0" borderId="22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4" fontId="3" fillId="0" borderId="2" xfId="0" applyNumberFormat="1" applyFont="1" applyBorder="1" applyAlignment="1" applyProtection="1">
      <alignment horizontal="right"/>
    </xf>
    <xf numFmtId="4" fontId="3" fillId="0" borderId="3" xfId="0" applyNumberFormat="1" applyFont="1" applyBorder="1" applyAlignment="1" applyProtection="1">
      <alignment horizontal="right"/>
    </xf>
    <xf numFmtId="0" fontId="8" fillId="0" borderId="0" xfId="0" applyFont="1" applyFill="1" applyBorder="1" applyAlignment="1" applyProtection="1">
      <alignment horizontal="center"/>
    </xf>
    <xf numFmtId="0" fontId="10" fillId="3" borderId="16" xfId="0" applyFont="1" applyFill="1" applyBorder="1" applyAlignment="1">
      <alignment horizontal="center" wrapText="1"/>
    </xf>
    <xf numFmtId="0" fontId="10" fillId="3" borderId="17" xfId="0" applyFont="1" applyFill="1" applyBorder="1" applyAlignment="1">
      <alignment horizontal="center" wrapText="1"/>
    </xf>
    <xf numFmtId="0" fontId="10" fillId="3" borderId="18" xfId="0" applyFont="1" applyFill="1" applyBorder="1" applyAlignment="1">
      <alignment horizontal="center" wrapText="1"/>
    </xf>
    <xf numFmtId="0" fontId="8" fillId="0" borderId="0" xfId="0" applyFont="1" applyAlignment="1" applyProtection="1">
      <alignment horizontal="center"/>
    </xf>
    <xf numFmtId="0" fontId="2" fillId="3" borderId="16" xfId="0" applyFont="1" applyFill="1" applyBorder="1" applyAlignment="1" applyProtection="1">
      <alignment horizontal="center"/>
    </xf>
    <xf numFmtId="0" fontId="2" fillId="3" borderId="17" xfId="0" applyFont="1" applyFill="1" applyBorder="1" applyAlignment="1" applyProtection="1">
      <alignment horizontal="center"/>
    </xf>
    <xf numFmtId="0" fontId="2" fillId="3" borderId="18" xfId="0" applyFont="1" applyFill="1" applyBorder="1" applyAlignment="1" applyProtection="1">
      <alignment horizontal="center"/>
    </xf>
    <xf numFmtId="0" fontId="2" fillId="2" borderId="16" xfId="0" applyFont="1" applyFill="1" applyBorder="1" applyAlignment="1" applyProtection="1">
      <alignment horizontal="center"/>
    </xf>
    <xf numFmtId="0" fontId="2" fillId="2" borderId="17" xfId="0" applyFont="1" applyFill="1" applyBorder="1" applyAlignment="1" applyProtection="1">
      <alignment horizontal="center"/>
    </xf>
    <xf numFmtId="0" fontId="2" fillId="2" borderId="18" xfId="0" applyFont="1" applyFill="1" applyBorder="1" applyAlignment="1" applyProtection="1">
      <alignment horizontal="center"/>
    </xf>
    <xf numFmtId="4" fontId="3" fillId="0" borderId="23" xfId="0" applyNumberFormat="1" applyFont="1" applyBorder="1" applyAlignment="1" applyProtection="1">
      <alignment horizontal="right"/>
    </xf>
    <xf numFmtId="4" fontId="3" fillId="0" borderId="24" xfId="0" applyNumberFormat="1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left"/>
    </xf>
    <xf numFmtId="0" fontId="1" fillId="0" borderId="2" xfId="0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horizontal="left"/>
    </xf>
    <xf numFmtId="0" fontId="1" fillId="0" borderId="11" xfId="0" applyFont="1" applyFill="1" applyBorder="1" applyAlignment="1" applyProtection="1">
      <alignment horizontal="left"/>
    </xf>
    <xf numFmtId="0" fontId="7" fillId="0" borderId="28" xfId="0" applyFont="1" applyBorder="1" applyAlignment="1" applyProtection="1">
      <alignment horizontal="center" wrapText="1"/>
    </xf>
    <xf numFmtId="0" fontId="7" fillId="0" borderId="29" xfId="0" applyFont="1" applyBorder="1" applyAlignment="1" applyProtection="1">
      <alignment horizontal="center" wrapText="1"/>
    </xf>
    <xf numFmtId="0" fontId="1" fillId="3" borderId="1" xfId="0" applyFont="1" applyFill="1" applyBorder="1" applyAlignment="1" applyProtection="1">
      <alignment horizontal="center"/>
    </xf>
    <xf numFmtId="0" fontId="4" fillId="4" borderId="1" xfId="0" applyFont="1" applyFill="1" applyBorder="1" applyAlignment="1" applyProtection="1">
      <alignment horizontal="center"/>
    </xf>
    <xf numFmtId="0" fontId="4" fillId="4" borderId="31" xfId="0" applyFont="1" applyFill="1" applyBorder="1" applyAlignment="1" applyProtection="1">
      <alignment horizontal="center"/>
    </xf>
    <xf numFmtId="0" fontId="4" fillId="4" borderId="32" xfId="0" applyFont="1" applyFill="1" applyBorder="1" applyAlignment="1" applyProtection="1">
      <alignment horizontal="center"/>
    </xf>
    <xf numFmtId="0" fontId="0" fillId="0" borderId="32" xfId="0" applyBorder="1" applyAlignment="1"/>
    <xf numFmtId="0" fontId="1" fillId="0" borderId="1" xfId="0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5"/>
  <sheetViews>
    <sheetView tabSelected="1" zoomScaleNormal="100" workbookViewId="0">
      <selection activeCell="F120" sqref="F120"/>
    </sheetView>
  </sheetViews>
  <sheetFormatPr baseColWidth="10" defaultRowHeight="14.25" x14ac:dyDescent="0.2"/>
  <cols>
    <col min="1" max="1" width="13.875" style="2" customWidth="1"/>
    <col min="2" max="2" width="12.5" style="2" bestFit="1" customWidth="1"/>
    <col min="3" max="3" width="11.625" style="2" bestFit="1" customWidth="1"/>
    <col min="4" max="4" width="10.625" style="2" customWidth="1"/>
    <col min="5" max="6" width="11.625" style="2" bestFit="1" customWidth="1"/>
    <col min="7" max="7" width="10.625" style="2" customWidth="1"/>
    <col min="8" max="9" width="11.625" style="2" bestFit="1" customWidth="1"/>
    <col min="10" max="12" width="10.625" style="2" customWidth="1"/>
    <col min="13" max="16384" width="11" style="2"/>
  </cols>
  <sheetData>
    <row r="1" spans="1:13" ht="18" x14ac:dyDescent="0.25">
      <c r="A1" s="110" t="s">
        <v>49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56"/>
      <c r="M1" s="56"/>
    </row>
    <row r="2" spans="1:13" ht="10.5" customHeight="1" thickBot="1" x14ac:dyDescent="0.3">
      <c r="A2" s="53"/>
      <c r="B2" s="53"/>
      <c r="C2" s="53"/>
      <c r="D2" s="53"/>
      <c r="E2" s="53"/>
      <c r="F2" s="53"/>
      <c r="G2" s="55"/>
      <c r="H2" s="55"/>
      <c r="I2" s="55"/>
      <c r="J2" s="55"/>
      <c r="K2" s="55"/>
      <c r="L2" s="55"/>
      <c r="M2" s="55"/>
    </row>
    <row r="3" spans="1:13" ht="18" customHeight="1" thickBot="1" x14ac:dyDescent="0.3">
      <c r="A3" s="111" t="s">
        <v>34</v>
      </c>
      <c r="B3" s="112"/>
      <c r="C3" s="112"/>
      <c r="D3" s="112"/>
      <c r="E3" s="112"/>
      <c r="F3" s="112"/>
      <c r="G3" s="112"/>
      <c r="H3" s="112"/>
      <c r="I3" s="112"/>
      <c r="J3" s="112"/>
      <c r="K3" s="113"/>
    </row>
    <row r="4" spans="1:13" ht="16.5" thickBot="1" x14ac:dyDescent="0.3">
      <c r="A4" s="114" t="s">
        <v>29</v>
      </c>
      <c r="B4" s="115"/>
      <c r="C4" s="115"/>
      <c r="D4" s="115"/>
      <c r="E4" s="115"/>
      <c r="F4" s="115"/>
      <c r="G4" s="115"/>
      <c r="H4" s="115"/>
      <c r="I4" s="115"/>
      <c r="J4" s="115"/>
      <c r="K4" s="116"/>
    </row>
    <row r="6" spans="1:13" ht="15" x14ac:dyDescent="0.25">
      <c r="A6" s="120" t="s">
        <v>5</v>
      </c>
      <c r="B6" s="121"/>
      <c r="C6" s="121"/>
      <c r="D6" s="122"/>
      <c r="E6" s="59"/>
      <c r="F6" s="25"/>
    </row>
    <row r="7" spans="1:13" ht="15" x14ac:dyDescent="0.25">
      <c r="A7" s="31"/>
      <c r="B7" s="31"/>
      <c r="C7" s="31"/>
      <c r="D7" s="31"/>
      <c r="E7" s="32"/>
      <c r="F7" s="25"/>
    </row>
    <row r="8" spans="1:13" ht="42" customHeight="1" x14ac:dyDescent="0.2">
      <c r="A8" s="130" t="s">
        <v>53</v>
      </c>
      <c r="B8" s="131"/>
      <c r="C8" s="131"/>
      <c r="D8" s="131"/>
      <c r="E8" s="72" t="s">
        <v>56</v>
      </c>
      <c r="F8" s="25"/>
    </row>
    <row r="10" spans="1:13" ht="15" x14ac:dyDescent="0.25">
      <c r="B10" s="89" t="s">
        <v>60</v>
      </c>
      <c r="C10" s="90"/>
      <c r="D10" s="90"/>
      <c r="E10" s="90"/>
      <c r="F10" s="90"/>
      <c r="G10" s="90"/>
      <c r="H10" s="90"/>
      <c r="I10" s="90"/>
      <c r="J10" s="90"/>
      <c r="K10" s="91"/>
    </row>
    <row r="11" spans="1:13" x14ac:dyDescent="0.2">
      <c r="A11" s="123"/>
      <c r="B11" s="92" t="s">
        <v>4</v>
      </c>
      <c r="C11" s="93"/>
      <c r="D11" s="93"/>
      <c r="E11" s="93"/>
      <c r="F11" s="93"/>
      <c r="G11" s="93"/>
      <c r="H11" s="93"/>
      <c r="I11" s="93"/>
      <c r="J11" s="93"/>
      <c r="K11" s="94"/>
    </row>
    <row r="12" spans="1:13" x14ac:dyDescent="0.2">
      <c r="A12" s="124"/>
      <c r="B12" s="28" t="s">
        <v>8</v>
      </c>
      <c r="C12" s="28" t="s">
        <v>9</v>
      </c>
      <c r="D12" s="28" t="s">
        <v>10</v>
      </c>
      <c r="E12" s="28" t="s">
        <v>11</v>
      </c>
      <c r="F12" s="28" t="s">
        <v>12</v>
      </c>
      <c r="G12" s="29" t="s">
        <v>13</v>
      </c>
      <c r="H12" s="29" t="s">
        <v>14</v>
      </c>
      <c r="I12" s="29" t="s">
        <v>15</v>
      </c>
      <c r="J12" s="29" t="s">
        <v>40</v>
      </c>
      <c r="K12" s="29" t="s">
        <v>16</v>
      </c>
      <c r="L12" s="30"/>
    </row>
    <row r="13" spans="1:13" x14ac:dyDescent="0.2">
      <c r="A13" s="6" t="s">
        <v>0</v>
      </c>
      <c r="B13" s="7">
        <v>4094.68</v>
      </c>
      <c r="C13" s="7">
        <v>475.99</v>
      </c>
      <c r="D13" s="7">
        <v>127.8</v>
      </c>
      <c r="E13" s="7">
        <v>2636.86</v>
      </c>
      <c r="F13" s="7">
        <v>811.43</v>
      </c>
      <c r="G13" s="7">
        <v>819.47</v>
      </c>
      <c r="H13" s="7">
        <v>340.13</v>
      </c>
      <c r="I13" s="7">
        <v>147.72999999999999</v>
      </c>
      <c r="J13" s="7">
        <v>3.5</v>
      </c>
      <c r="K13" s="7">
        <v>515.69000000000005</v>
      </c>
      <c r="L13" s="75"/>
    </row>
    <row r="14" spans="1:13" x14ac:dyDescent="0.2">
      <c r="A14" s="6" t="s">
        <v>39</v>
      </c>
      <c r="B14" s="7">
        <f>B13*190</f>
        <v>777989.2</v>
      </c>
      <c r="C14" s="7">
        <f>C13*190</f>
        <v>90438.1</v>
      </c>
      <c r="D14" s="7">
        <f>D13*114</f>
        <v>14569.199999999999</v>
      </c>
      <c r="E14" s="7">
        <f>E13*190</f>
        <v>501003.4</v>
      </c>
      <c r="F14" s="7">
        <f>F13*190</f>
        <v>154171.69999999998</v>
      </c>
      <c r="G14" s="7">
        <f>G13*38</f>
        <v>31139.86</v>
      </c>
      <c r="H14" s="7">
        <f>H13*190</f>
        <v>64624.7</v>
      </c>
      <c r="I14" s="7">
        <f>I13*114</f>
        <v>16841.219999999998</v>
      </c>
      <c r="J14" s="7">
        <f>J13*38</f>
        <v>133</v>
      </c>
      <c r="K14" s="7">
        <f>K13*190</f>
        <v>97981.1</v>
      </c>
      <c r="L14" s="62">
        <f>SUM(B14:K14)</f>
        <v>1748891.48</v>
      </c>
    </row>
    <row r="15" spans="1:13" x14ac:dyDescent="0.2">
      <c r="A15" s="8" t="s">
        <v>23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63"/>
    </row>
    <row r="16" spans="1:13" x14ac:dyDescent="0.2">
      <c r="A16" s="9" t="s">
        <v>2</v>
      </c>
      <c r="B16" s="27" t="e">
        <f>B13/B15*190</f>
        <v>#DIV/0!</v>
      </c>
      <c r="C16" s="27" t="e">
        <f>C13/C15*190</f>
        <v>#DIV/0!</v>
      </c>
      <c r="D16" s="27" t="e">
        <f>D13/D15*114</f>
        <v>#DIV/0!</v>
      </c>
      <c r="E16" s="27" t="e">
        <f>E13/E15*190</f>
        <v>#DIV/0!</v>
      </c>
      <c r="F16" s="27" t="e">
        <f>F13/F15*190</f>
        <v>#DIV/0!</v>
      </c>
      <c r="G16" s="27" t="e">
        <f>G13/G15*38</f>
        <v>#DIV/0!</v>
      </c>
      <c r="H16" s="27" t="e">
        <f>H13/H15*190</f>
        <v>#DIV/0!</v>
      </c>
      <c r="I16" s="27" t="e">
        <f>I13/I15*114</f>
        <v>#DIV/0!</v>
      </c>
      <c r="J16" s="27" t="e">
        <f>J13/J15*38</f>
        <v>#DIV/0!</v>
      </c>
      <c r="K16" s="27" t="e">
        <f>K13/K15*190</f>
        <v>#DIV/0!</v>
      </c>
      <c r="L16" s="62" t="e">
        <f>SUM(B16:K16)</f>
        <v>#DIV/0!</v>
      </c>
    </row>
    <row r="17" spans="1:12" x14ac:dyDescent="0.2">
      <c r="A17" s="6" t="s">
        <v>3</v>
      </c>
      <c r="B17" s="10" t="e">
        <f>B16*E6</f>
        <v>#DIV/0!</v>
      </c>
      <c r="C17" s="10" t="e">
        <f>C16*E6</f>
        <v>#DIV/0!</v>
      </c>
      <c r="D17" s="10" t="e">
        <f>D16*E6</f>
        <v>#DIV/0!</v>
      </c>
      <c r="E17" s="10" t="e">
        <f>E16*E6</f>
        <v>#DIV/0!</v>
      </c>
      <c r="F17" s="10" t="e">
        <f>F16*E6</f>
        <v>#DIV/0!</v>
      </c>
      <c r="G17" s="10" t="e">
        <f>G16*E6</f>
        <v>#DIV/0!</v>
      </c>
      <c r="H17" s="10" t="e">
        <f>H16*E6</f>
        <v>#DIV/0!</v>
      </c>
      <c r="I17" s="10" t="e">
        <f>I16*E6</f>
        <v>#DIV/0!</v>
      </c>
      <c r="J17" s="10" t="e">
        <f>J16*E6</f>
        <v>#DIV/0!</v>
      </c>
      <c r="K17" s="10" t="e">
        <f>K16*E6</f>
        <v>#DIV/0!</v>
      </c>
    </row>
    <row r="18" spans="1:12" x14ac:dyDescent="0.2">
      <c r="A18" s="5"/>
      <c r="B18" s="11"/>
      <c r="C18" s="12"/>
      <c r="D18" s="12"/>
      <c r="E18" s="12"/>
      <c r="F18" s="12"/>
    </row>
    <row r="19" spans="1:12" x14ac:dyDescent="0.2">
      <c r="A19" s="5" t="s">
        <v>6</v>
      </c>
      <c r="B19" s="11" t="e">
        <f>SUM(B17:K17)</f>
        <v>#DIV/0!</v>
      </c>
      <c r="C19" s="13"/>
      <c r="D19" s="119" t="s">
        <v>21</v>
      </c>
      <c r="E19" s="119"/>
      <c r="F19" s="14">
        <f>SUM(B13:K13)</f>
        <v>9973.2799999999988</v>
      </c>
      <c r="G19" s="16" t="s">
        <v>0</v>
      </c>
    </row>
    <row r="20" spans="1:12" x14ac:dyDescent="0.2">
      <c r="A20" s="5" t="s">
        <v>1</v>
      </c>
      <c r="B20" s="11" t="e">
        <f>B19*0.19</f>
        <v>#DIV/0!</v>
      </c>
      <c r="C20" s="13"/>
      <c r="D20" s="119" t="s">
        <v>20</v>
      </c>
      <c r="E20" s="119"/>
      <c r="F20" s="52" t="e">
        <f>SUM(B14:K14)/SUM(B16:K16)</f>
        <v>#DIV/0!</v>
      </c>
      <c r="G20" s="16" t="s">
        <v>22</v>
      </c>
    </row>
    <row r="21" spans="1:12" x14ac:dyDescent="0.2">
      <c r="A21" s="4" t="s">
        <v>7</v>
      </c>
      <c r="B21" s="15" t="e">
        <f>B20+B19</f>
        <v>#DIV/0!</v>
      </c>
      <c r="C21" s="13"/>
      <c r="D21" s="13"/>
      <c r="E21" s="13"/>
      <c r="F21" s="13"/>
    </row>
    <row r="22" spans="1:12" x14ac:dyDescent="0.2">
      <c r="A22" s="23"/>
      <c r="B22" s="24"/>
      <c r="C22" s="13"/>
      <c r="D22" s="13"/>
      <c r="E22" s="13"/>
      <c r="F22" s="13"/>
    </row>
    <row r="23" spans="1:12" ht="15" x14ac:dyDescent="0.25">
      <c r="B23" s="89" t="s">
        <v>57</v>
      </c>
      <c r="C23" s="90"/>
      <c r="D23" s="90"/>
      <c r="E23" s="90"/>
      <c r="F23" s="90"/>
      <c r="G23" s="90"/>
      <c r="H23" s="90"/>
      <c r="I23" s="90"/>
      <c r="J23" s="90"/>
      <c r="K23" s="91"/>
    </row>
    <row r="24" spans="1:12" x14ac:dyDescent="0.2">
      <c r="A24" s="123"/>
      <c r="B24" s="92" t="s">
        <v>4</v>
      </c>
      <c r="C24" s="93"/>
      <c r="D24" s="93"/>
      <c r="E24" s="93"/>
      <c r="F24" s="93"/>
      <c r="G24" s="93"/>
      <c r="H24" s="93"/>
      <c r="I24" s="93"/>
      <c r="J24" s="93"/>
      <c r="K24" s="94"/>
    </row>
    <row r="25" spans="1:12" x14ac:dyDescent="0.2">
      <c r="A25" s="124"/>
      <c r="B25" s="28" t="s">
        <v>8</v>
      </c>
      <c r="C25" s="28" t="s">
        <v>9</v>
      </c>
      <c r="D25" s="28" t="s">
        <v>10</v>
      </c>
      <c r="E25" s="28" t="s">
        <v>11</v>
      </c>
      <c r="F25" s="28" t="s">
        <v>12</v>
      </c>
      <c r="G25" s="29" t="s">
        <v>13</v>
      </c>
      <c r="H25" s="29" t="s">
        <v>14</v>
      </c>
      <c r="I25" s="29" t="s">
        <v>15</v>
      </c>
      <c r="J25" s="29" t="s">
        <v>40</v>
      </c>
      <c r="K25" s="29" t="s">
        <v>16</v>
      </c>
      <c r="L25" s="30"/>
    </row>
    <row r="26" spans="1:12" x14ac:dyDescent="0.2">
      <c r="A26" s="6" t="s">
        <v>0</v>
      </c>
      <c r="B26" s="7">
        <v>992.6</v>
      </c>
      <c r="C26" s="7">
        <v>44.8</v>
      </c>
      <c r="D26" s="7">
        <v>0</v>
      </c>
      <c r="E26" s="7">
        <v>271.7</v>
      </c>
      <c r="F26" s="7">
        <v>52.7</v>
      </c>
      <c r="G26" s="7">
        <v>111.3</v>
      </c>
      <c r="H26" s="7">
        <v>104.5</v>
      </c>
      <c r="I26" s="7">
        <v>0</v>
      </c>
      <c r="J26" s="7">
        <v>0</v>
      </c>
      <c r="K26" s="7">
        <v>0</v>
      </c>
    </row>
    <row r="27" spans="1:12" x14ac:dyDescent="0.2">
      <c r="A27" s="6" t="s">
        <v>39</v>
      </c>
      <c r="B27" s="7">
        <f>B26*190</f>
        <v>188594</v>
      </c>
      <c r="C27" s="7">
        <f>C26*190</f>
        <v>8512</v>
      </c>
      <c r="D27" s="7">
        <f>D26*114</f>
        <v>0</v>
      </c>
      <c r="E27" s="7">
        <f>E26*190</f>
        <v>51623</v>
      </c>
      <c r="F27" s="7">
        <f>F26*190</f>
        <v>10013</v>
      </c>
      <c r="G27" s="7">
        <f>G26*38</f>
        <v>4229.3999999999996</v>
      </c>
      <c r="H27" s="7">
        <f>H26*190</f>
        <v>19855</v>
      </c>
      <c r="I27" s="7">
        <f>I26*114</f>
        <v>0</v>
      </c>
      <c r="J27" s="7">
        <f>J26*38</f>
        <v>0</v>
      </c>
      <c r="K27" s="7">
        <f>K26*190</f>
        <v>0</v>
      </c>
      <c r="L27" s="62">
        <f>SUM(B27:K27)</f>
        <v>282826.40000000002</v>
      </c>
    </row>
    <row r="28" spans="1:12" x14ac:dyDescent="0.2">
      <c r="A28" s="8" t="s">
        <v>23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63"/>
    </row>
    <row r="29" spans="1:12" x14ac:dyDescent="0.2">
      <c r="A29" s="9" t="s">
        <v>2</v>
      </c>
      <c r="B29" s="27" t="e">
        <f>B26/B28*190</f>
        <v>#DIV/0!</v>
      </c>
      <c r="C29" s="27" t="e">
        <f>C26/C28*190</f>
        <v>#DIV/0!</v>
      </c>
      <c r="D29" s="27" t="e">
        <f>D26/D28*114</f>
        <v>#DIV/0!</v>
      </c>
      <c r="E29" s="27" t="e">
        <f>E26/E28*190</f>
        <v>#DIV/0!</v>
      </c>
      <c r="F29" s="27" t="e">
        <f>F26/F28*190</f>
        <v>#DIV/0!</v>
      </c>
      <c r="G29" s="27" t="e">
        <f>G26/G28*38</f>
        <v>#DIV/0!</v>
      </c>
      <c r="H29" s="27" t="e">
        <f>H26/H28*190</f>
        <v>#DIV/0!</v>
      </c>
      <c r="I29" s="27" t="e">
        <f>I26/I28*114</f>
        <v>#DIV/0!</v>
      </c>
      <c r="J29" s="27" t="e">
        <f>J26/J28*38</f>
        <v>#DIV/0!</v>
      </c>
      <c r="K29" s="27" t="e">
        <f>K26/K28*190</f>
        <v>#DIV/0!</v>
      </c>
      <c r="L29" s="62" t="e">
        <f>SUM(B29:K29)</f>
        <v>#DIV/0!</v>
      </c>
    </row>
    <row r="30" spans="1:12" x14ac:dyDescent="0.2">
      <c r="A30" s="6" t="s">
        <v>3</v>
      </c>
      <c r="B30" s="74" t="e">
        <f>B29*E6</f>
        <v>#DIV/0!</v>
      </c>
      <c r="C30" s="10" t="e">
        <f>C29*E6</f>
        <v>#DIV/0!</v>
      </c>
      <c r="D30" s="10" t="e">
        <f>D29*E6</f>
        <v>#DIV/0!</v>
      </c>
      <c r="E30" s="10" t="e">
        <f>E29*E6</f>
        <v>#DIV/0!</v>
      </c>
      <c r="F30" s="10" t="e">
        <f>F29*E6</f>
        <v>#DIV/0!</v>
      </c>
      <c r="G30" s="10" t="e">
        <f>G29*E6</f>
        <v>#DIV/0!</v>
      </c>
      <c r="H30" s="10" t="e">
        <f>H29*E6</f>
        <v>#DIV/0!</v>
      </c>
      <c r="I30" s="10" t="e">
        <f>I29*E6</f>
        <v>#DIV/0!</v>
      </c>
      <c r="J30" s="10" t="e">
        <f>J29*E6</f>
        <v>#DIV/0!</v>
      </c>
      <c r="K30" s="10" t="e">
        <f>K29*E6</f>
        <v>#DIV/0!</v>
      </c>
    </row>
    <row r="31" spans="1:12" x14ac:dyDescent="0.2">
      <c r="A31" s="5"/>
      <c r="B31" s="11"/>
      <c r="C31" s="12"/>
      <c r="D31" s="12"/>
      <c r="E31" s="12"/>
      <c r="F31" s="12"/>
    </row>
    <row r="32" spans="1:12" x14ac:dyDescent="0.2">
      <c r="A32" s="5" t="s">
        <v>6</v>
      </c>
      <c r="B32" s="11" t="e">
        <f>SUM(B30:K30)</f>
        <v>#DIV/0!</v>
      </c>
      <c r="C32" s="13"/>
      <c r="D32" s="119" t="s">
        <v>21</v>
      </c>
      <c r="E32" s="119"/>
      <c r="F32" s="14">
        <f>SUM(B26:K26)</f>
        <v>1577.6000000000001</v>
      </c>
      <c r="G32" s="16" t="s">
        <v>0</v>
      </c>
    </row>
    <row r="33" spans="1:12" x14ac:dyDescent="0.2">
      <c r="A33" s="5" t="s">
        <v>1</v>
      </c>
      <c r="B33" s="11" t="e">
        <f>B32*0.19</f>
        <v>#DIV/0!</v>
      </c>
      <c r="C33" s="13"/>
      <c r="D33" s="119" t="s">
        <v>20</v>
      </c>
      <c r="E33" s="119"/>
      <c r="F33" s="52" t="e">
        <f>SUM(B27:K27)/SUM(B29:K29)</f>
        <v>#DIV/0!</v>
      </c>
      <c r="G33" s="16" t="s">
        <v>22</v>
      </c>
    </row>
    <row r="34" spans="1:12" x14ac:dyDescent="0.2">
      <c r="A34" s="4" t="s">
        <v>7</v>
      </c>
      <c r="B34" s="15" t="e">
        <f>B33+B32</f>
        <v>#DIV/0!</v>
      </c>
      <c r="C34" s="13"/>
      <c r="D34" s="13"/>
      <c r="E34" s="13"/>
      <c r="F34" s="13"/>
    </row>
    <row r="35" spans="1:12" x14ac:dyDescent="0.2">
      <c r="A35" s="23"/>
      <c r="B35" s="24"/>
      <c r="C35" s="13"/>
      <c r="D35" s="13"/>
      <c r="E35" s="13"/>
      <c r="F35" s="13"/>
    </row>
    <row r="36" spans="1:12" ht="15" x14ac:dyDescent="0.25">
      <c r="B36" s="97" t="s">
        <v>41</v>
      </c>
      <c r="C36" s="98"/>
      <c r="D36" s="98"/>
      <c r="E36" s="98"/>
      <c r="F36" s="98"/>
      <c r="G36" s="98"/>
      <c r="H36" s="98"/>
      <c r="I36" s="98"/>
      <c r="J36" s="98"/>
      <c r="K36" s="99"/>
    </row>
    <row r="37" spans="1:12" x14ac:dyDescent="0.2">
      <c r="A37" s="123"/>
      <c r="B37" s="127" t="s">
        <v>4</v>
      </c>
      <c r="C37" s="128"/>
      <c r="D37" s="128"/>
      <c r="E37" s="128"/>
      <c r="F37" s="128"/>
      <c r="G37" s="128"/>
      <c r="H37" s="128"/>
      <c r="I37" s="128"/>
      <c r="J37" s="128"/>
      <c r="K37" s="129"/>
    </row>
    <row r="38" spans="1:12" x14ac:dyDescent="0.2">
      <c r="A38" s="124"/>
      <c r="B38" s="28" t="s">
        <v>8</v>
      </c>
      <c r="C38" s="28" t="s">
        <v>9</v>
      </c>
      <c r="D38" s="28" t="s">
        <v>10</v>
      </c>
      <c r="E38" s="28" t="s">
        <v>11</v>
      </c>
      <c r="F38" s="28" t="s">
        <v>12</v>
      </c>
      <c r="G38" s="29" t="s">
        <v>13</v>
      </c>
      <c r="H38" s="29" t="s">
        <v>14</v>
      </c>
      <c r="I38" s="29" t="s">
        <v>15</v>
      </c>
      <c r="J38" s="29" t="s">
        <v>40</v>
      </c>
      <c r="K38" s="29" t="s">
        <v>16</v>
      </c>
    </row>
    <row r="39" spans="1:12" x14ac:dyDescent="0.2">
      <c r="A39" s="6" t="s">
        <v>0</v>
      </c>
      <c r="B39" s="7">
        <v>3313.36</v>
      </c>
      <c r="C39" s="7">
        <v>266.18</v>
      </c>
      <c r="D39" s="7">
        <v>87.56</v>
      </c>
      <c r="E39" s="7">
        <v>1737.91</v>
      </c>
      <c r="F39" s="7">
        <v>510.27</v>
      </c>
      <c r="G39" s="7">
        <v>546.61</v>
      </c>
      <c r="H39" s="7">
        <v>333.85</v>
      </c>
      <c r="I39" s="7">
        <v>575.48</v>
      </c>
      <c r="J39" s="7">
        <v>15.39</v>
      </c>
      <c r="K39" s="7">
        <v>117.51</v>
      </c>
    </row>
    <row r="40" spans="1:12" x14ac:dyDescent="0.2">
      <c r="A40" s="6" t="s">
        <v>39</v>
      </c>
      <c r="B40" s="7">
        <f>B39*190</f>
        <v>629538.4</v>
      </c>
      <c r="C40" s="7">
        <f>C39*190</f>
        <v>50574.200000000004</v>
      </c>
      <c r="D40" s="7">
        <f>D39*114</f>
        <v>9981.84</v>
      </c>
      <c r="E40" s="7">
        <f>E39*190</f>
        <v>330202.90000000002</v>
      </c>
      <c r="F40" s="7">
        <f>F39*190</f>
        <v>96951.3</v>
      </c>
      <c r="G40" s="7">
        <f>G39*38</f>
        <v>20771.18</v>
      </c>
      <c r="H40" s="7">
        <f>H39*190</f>
        <v>63431.500000000007</v>
      </c>
      <c r="I40" s="7">
        <f>I39*114</f>
        <v>65604.72</v>
      </c>
      <c r="J40" s="7">
        <f>J39*38</f>
        <v>584.82000000000005</v>
      </c>
      <c r="K40" s="7">
        <f>K39*190</f>
        <v>22326.9</v>
      </c>
      <c r="L40" s="62">
        <f>SUM(B40:K40)</f>
        <v>1289967.7599999998</v>
      </c>
    </row>
    <row r="41" spans="1:12" x14ac:dyDescent="0.2">
      <c r="A41" s="8" t="s">
        <v>23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2" x14ac:dyDescent="0.2">
      <c r="A42" s="9" t="s">
        <v>2</v>
      </c>
      <c r="B42" s="27" t="e">
        <f>B39/B41*190</f>
        <v>#DIV/0!</v>
      </c>
      <c r="C42" s="27" t="e">
        <f>C39/C41*190</f>
        <v>#DIV/0!</v>
      </c>
      <c r="D42" s="27" t="e">
        <f>D39/D41*114</f>
        <v>#DIV/0!</v>
      </c>
      <c r="E42" s="27" t="e">
        <f>E39/E41*190</f>
        <v>#DIV/0!</v>
      </c>
      <c r="F42" s="27" t="e">
        <f>F39/F41*190</f>
        <v>#DIV/0!</v>
      </c>
      <c r="G42" s="27" t="e">
        <f>G39/G41*38</f>
        <v>#DIV/0!</v>
      </c>
      <c r="H42" s="27" t="e">
        <f>H39/H41*190</f>
        <v>#DIV/0!</v>
      </c>
      <c r="I42" s="27" t="e">
        <f>I39/I41*114</f>
        <v>#DIV/0!</v>
      </c>
      <c r="J42" s="27" t="e">
        <f>J39/J41*38</f>
        <v>#DIV/0!</v>
      </c>
      <c r="K42" s="27" t="e">
        <f>K39/K41*190</f>
        <v>#DIV/0!</v>
      </c>
      <c r="L42" s="62" t="e">
        <f>SUM(B42:K42)</f>
        <v>#DIV/0!</v>
      </c>
    </row>
    <row r="43" spans="1:12" x14ac:dyDescent="0.2">
      <c r="A43" s="6" t="s">
        <v>3</v>
      </c>
      <c r="B43" s="10" t="e">
        <f>B42*E6</f>
        <v>#DIV/0!</v>
      </c>
      <c r="C43" s="10" t="e">
        <f>C42*E6</f>
        <v>#DIV/0!</v>
      </c>
      <c r="D43" s="10" t="e">
        <f>D42*E6</f>
        <v>#DIV/0!</v>
      </c>
      <c r="E43" s="10" t="e">
        <f>E42*E6</f>
        <v>#DIV/0!</v>
      </c>
      <c r="F43" s="10" t="e">
        <f>F42*E6</f>
        <v>#DIV/0!</v>
      </c>
      <c r="G43" s="10" t="e">
        <f>G42*E6</f>
        <v>#DIV/0!</v>
      </c>
      <c r="H43" s="10" t="e">
        <f>H42*E6</f>
        <v>#DIV/0!</v>
      </c>
      <c r="I43" s="10" t="e">
        <f>I42*E6</f>
        <v>#DIV/0!</v>
      </c>
      <c r="J43" s="10" t="e">
        <f>J42*E6</f>
        <v>#DIV/0!</v>
      </c>
      <c r="K43" s="10" t="e">
        <f>K42*E6</f>
        <v>#DIV/0!</v>
      </c>
    </row>
    <row r="44" spans="1:12" x14ac:dyDescent="0.2">
      <c r="A44" s="5"/>
      <c r="B44" s="11"/>
      <c r="C44" s="12"/>
      <c r="D44" s="12"/>
      <c r="E44" s="12"/>
      <c r="F44" s="12"/>
    </row>
    <row r="45" spans="1:12" x14ac:dyDescent="0.2">
      <c r="A45" s="5" t="s">
        <v>6</v>
      </c>
      <c r="B45" s="11" t="e">
        <f>SUM(B43:K43)</f>
        <v>#DIV/0!</v>
      </c>
      <c r="C45" s="13"/>
      <c r="D45" s="119" t="s">
        <v>21</v>
      </c>
      <c r="E45" s="119"/>
      <c r="F45" s="14">
        <f>SUM(B39:K39)</f>
        <v>7504.1200000000017</v>
      </c>
      <c r="G45" s="16" t="s">
        <v>0</v>
      </c>
    </row>
    <row r="46" spans="1:12" x14ac:dyDescent="0.2">
      <c r="A46" s="5" t="s">
        <v>1</v>
      </c>
      <c r="B46" s="11" t="e">
        <f>B45*0.19</f>
        <v>#DIV/0!</v>
      </c>
      <c r="C46" s="13"/>
      <c r="D46" s="119" t="s">
        <v>20</v>
      </c>
      <c r="E46" s="119"/>
      <c r="F46" s="52" t="e">
        <f>SUM(B40:J40)/SUM(B42:J42)</f>
        <v>#DIV/0!</v>
      </c>
      <c r="G46" s="16" t="s">
        <v>22</v>
      </c>
    </row>
    <row r="47" spans="1:12" x14ac:dyDescent="0.2">
      <c r="A47" s="4" t="s">
        <v>7</v>
      </c>
      <c r="B47" s="15" t="e">
        <f>B46+B45</f>
        <v>#DIV/0!</v>
      </c>
      <c r="C47" s="13"/>
      <c r="D47" s="13"/>
      <c r="E47" s="13"/>
      <c r="F47" s="13"/>
    </row>
    <row r="48" spans="1:12" x14ac:dyDescent="0.2">
      <c r="A48" s="23"/>
      <c r="B48" s="24"/>
      <c r="C48" s="13"/>
      <c r="D48" s="13"/>
      <c r="E48" s="13"/>
      <c r="F48" s="13"/>
    </row>
    <row r="49" spans="1:9" ht="15" x14ac:dyDescent="0.25">
      <c r="A49" s="16"/>
      <c r="B49" s="125" t="s">
        <v>61</v>
      </c>
      <c r="C49" s="125"/>
      <c r="D49" s="125"/>
      <c r="E49" s="125"/>
      <c r="F49" s="125"/>
      <c r="G49" s="125"/>
      <c r="H49" s="125"/>
    </row>
    <row r="50" spans="1:9" x14ac:dyDescent="0.2">
      <c r="A50" s="123"/>
      <c r="B50" s="126" t="s">
        <v>4</v>
      </c>
      <c r="C50" s="126"/>
      <c r="D50" s="126"/>
      <c r="E50" s="126"/>
      <c r="F50" s="126"/>
      <c r="G50" s="126"/>
      <c r="H50" s="126"/>
    </row>
    <row r="51" spans="1:9" x14ac:dyDescent="0.2">
      <c r="A51" s="124"/>
      <c r="B51" s="28" t="s">
        <v>9</v>
      </c>
      <c r="C51" s="28" t="s">
        <v>11</v>
      </c>
      <c r="D51" s="28" t="s">
        <v>13</v>
      </c>
      <c r="E51" s="28" t="s">
        <v>14</v>
      </c>
      <c r="F51" s="28" t="s">
        <v>17</v>
      </c>
      <c r="G51" s="29" t="s">
        <v>18</v>
      </c>
      <c r="H51" s="29" t="s">
        <v>19</v>
      </c>
    </row>
    <row r="52" spans="1:9" x14ac:dyDescent="0.2">
      <c r="A52" s="5" t="s">
        <v>0</v>
      </c>
      <c r="B52" s="5">
        <v>94.57</v>
      </c>
      <c r="C52" s="17">
        <v>234.75</v>
      </c>
      <c r="D52" s="17">
        <v>24.1</v>
      </c>
      <c r="E52" s="17">
        <v>194.09</v>
      </c>
      <c r="F52" s="17">
        <v>2051.23</v>
      </c>
      <c r="G52" s="7">
        <v>151.83000000000001</v>
      </c>
      <c r="H52" s="7">
        <v>253.1</v>
      </c>
    </row>
    <row r="53" spans="1:9" x14ac:dyDescent="0.2">
      <c r="A53" s="6" t="s">
        <v>39</v>
      </c>
      <c r="B53" s="7">
        <f>B52*190</f>
        <v>17968.3</v>
      </c>
      <c r="C53" s="7">
        <f>C52*190</f>
        <v>44602.5</v>
      </c>
      <c r="D53" s="7">
        <f>D52*38</f>
        <v>915.80000000000007</v>
      </c>
      <c r="E53" s="7">
        <f>E52*190</f>
        <v>36877.1</v>
      </c>
      <c r="F53" s="7">
        <f>F52*190</f>
        <v>389733.7</v>
      </c>
      <c r="G53" s="7">
        <f>G52*38</f>
        <v>5769.5400000000009</v>
      </c>
      <c r="H53" s="7">
        <f>H52*190</f>
        <v>48089</v>
      </c>
      <c r="I53" s="62">
        <f>SUM(B53:H53)</f>
        <v>543955.93999999994</v>
      </c>
    </row>
    <row r="54" spans="1:9" x14ac:dyDescent="0.2">
      <c r="A54" s="8" t="s">
        <v>23</v>
      </c>
      <c r="B54" s="1"/>
      <c r="C54" s="1"/>
      <c r="D54" s="1"/>
      <c r="E54" s="1"/>
      <c r="F54" s="1"/>
      <c r="G54" s="1"/>
      <c r="H54" s="1"/>
      <c r="I54" s="63"/>
    </row>
    <row r="55" spans="1:9" x14ac:dyDescent="0.2">
      <c r="A55" s="5" t="s">
        <v>2</v>
      </c>
      <c r="B55" s="27" t="e">
        <f>B52/B54*190</f>
        <v>#DIV/0!</v>
      </c>
      <c r="C55" s="27" t="e">
        <f>C52/C54*190</f>
        <v>#DIV/0!</v>
      </c>
      <c r="D55" s="27" t="e">
        <f>D52/D54*38</f>
        <v>#DIV/0!</v>
      </c>
      <c r="E55" s="27" t="e">
        <f>E52/E54*190</f>
        <v>#DIV/0!</v>
      </c>
      <c r="F55" s="27" t="e">
        <f>F52/F54*190</f>
        <v>#DIV/0!</v>
      </c>
      <c r="G55" s="27" t="e">
        <f>G52/G54*38</f>
        <v>#DIV/0!</v>
      </c>
      <c r="H55" s="27" t="e">
        <f>H52/H54*190</f>
        <v>#DIV/0!</v>
      </c>
      <c r="I55" s="62" t="e">
        <f>SUM(B55:H55)</f>
        <v>#DIV/0!</v>
      </c>
    </row>
    <row r="56" spans="1:9" x14ac:dyDescent="0.2">
      <c r="A56" s="5" t="s">
        <v>3</v>
      </c>
      <c r="B56" s="10" t="e">
        <f>B55*E6</f>
        <v>#DIV/0!</v>
      </c>
      <c r="C56" s="10" t="e">
        <f>C55*E6</f>
        <v>#DIV/0!</v>
      </c>
      <c r="D56" s="10" t="e">
        <f>D55*E6</f>
        <v>#DIV/0!</v>
      </c>
      <c r="E56" s="10" t="e">
        <f>E55*E6</f>
        <v>#DIV/0!</v>
      </c>
      <c r="F56" s="10" t="e">
        <f>F55*E6</f>
        <v>#DIV/0!</v>
      </c>
      <c r="G56" s="10" t="e">
        <f>G55*E6</f>
        <v>#DIV/0!</v>
      </c>
      <c r="H56" s="10" t="e">
        <f>H55*E6</f>
        <v>#DIV/0!</v>
      </c>
    </row>
    <row r="57" spans="1:9" x14ac:dyDescent="0.2">
      <c r="A57" s="5"/>
      <c r="B57" s="11"/>
      <c r="C57" s="12"/>
      <c r="D57" s="12"/>
      <c r="E57" s="12"/>
      <c r="F57" s="12"/>
    </row>
    <row r="58" spans="1:9" x14ac:dyDescent="0.2">
      <c r="A58" s="5" t="s">
        <v>6</v>
      </c>
      <c r="B58" s="11" t="e">
        <f>SUM(B56:H56)</f>
        <v>#DIV/0!</v>
      </c>
      <c r="C58" s="13"/>
      <c r="D58" s="119" t="s">
        <v>21</v>
      </c>
      <c r="E58" s="119"/>
      <c r="F58" s="14">
        <f>SUM(B52:H52)</f>
        <v>3003.6699999999996</v>
      </c>
      <c r="G58" s="16" t="s">
        <v>0</v>
      </c>
    </row>
    <row r="59" spans="1:9" x14ac:dyDescent="0.2">
      <c r="A59" s="5" t="s">
        <v>1</v>
      </c>
      <c r="B59" s="11" t="e">
        <f>B58*0.19</f>
        <v>#DIV/0!</v>
      </c>
      <c r="C59" s="13"/>
      <c r="D59" s="119" t="s">
        <v>20</v>
      </c>
      <c r="E59" s="119"/>
      <c r="F59" s="52" t="e">
        <f>SUM(B53:H53)/SUM(B55:H55)</f>
        <v>#DIV/0!</v>
      </c>
      <c r="G59" s="16" t="s">
        <v>22</v>
      </c>
    </row>
    <row r="60" spans="1:9" x14ac:dyDescent="0.2">
      <c r="A60" s="4" t="s">
        <v>7</v>
      </c>
      <c r="B60" s="15" t="e">
        <f>B58+B59</f>
        <v>#DIV/0!</v>
      </c>
      <c r="C60" s="13"/>
      <c r="D60" s="13"/>
      <c r="E60" s="13"/>
      <c r="F60" s="13"/>
    </row>
    <row r="61" spans="1:9" x14ac:dyDescent="0.2">
      <c r="A61" s="23"/>
      <c r="B61" s="24"/>
      <c r="C61" s="13"/>
      <c r="D61" s="13"/>
      <c r="E61" s="13"/>
      <c r="F61" s="13"/>
    </row>
    <row r="62" spans="1:9" ht="15" thickBot="1" x14ac:dyDescent="0.25">
      <c r="A62" s="23"/>
      <c r="B62" s="24"/>
      <c r="C62" s="13"/>
      <c r="D62" s="13"/>
      <c r="E62" s="13"/>
      <c r="F62" s="13"/>
    </row>
    <row r="63" spans="1:9" ht="17.100000000000001" customHeight="1" x14ac:dyDescent="0.25">
      <c r="A63" s="34" t="s">
        <v>24</v>
      </c>
      <c r="B63" s="35"/>
      <c r="C63" s="36"/>
      <c r="D63" s="36"/>
      <c r="E63" s="36"/>
      <c r="F63" s="36"/>
      <c r="G63" s="37"/>
      <c r="H63" s="37"/>
      <c r="I63" s="38"/>
    </row>
    <row r="64" spans="1:9" ht="20.100000000000001" customHeight="1" x14ac:dyDescent="0.25">
      <c r="A64" s="102" t="s">
        <v>26</v>
      </c>
      <c r="B64" s="103"/>
      <c r="C64" s="103"/>
      <c r="D64" s="103"/>
      <c r="E64" s="117" t="e">
        <f>B19+B32+B45+B58</f>
        <v>#DIV/0!</v>
      </c>
      <c r="F64" s="118"/>
      <c r="G64" s="42" t="s">
        <v>28</v>
      </c>
      <c r="H64" s="30"/>
      <c r="I64" s="39"/>
    </row>
    <row r="65" spans="1:10" ht="20.100000000000001" customHeight="1" x14ac:dyDescent="0.25">
      <c r="A65" s="102" t="s">
        <v>25</v>
      </c>
      <c r="B65" s="103"/>
      <c r="C65" s="103"/>
      <c r="D65" s="103"/>
      <c r="E65" s="104" t="e">
        <f>E64*0.19</f>
        <v>#DIV/0!</v>
      </c>
      <c r="F65" s="105"/>
      <c r="G65" s="43" t="s">
        <v>28</v>
      </c>
      <c r="H65" s="30"/>
      <c r="I65" s="39"/>
    </row>
    <row r="66" spans="1:10" ht="20.100000000000001" customHeight="1" thickBot="1" x14ac:dyDescent="0.3">
      <c r="A66" s="85" t="s">
        <v>27</v>
      </c>
      <c r="B66" s="86"/>
      <c r="C66" s="86"/>
      <c r="D66" s="86"/>
      <c r="E66" s="87" t="e">
        <f>E64+E65</f>
        <v>#DIV/0!</v>
      </c>
      <c r="F66" s="88"/>
      <c r="G66" s="44" t="s">
        <v>28</v>
      </c>
      <c r="H66" s="40"/>
      <c r="I66" s="41"/>
    </row>
    <row r="67" spans="1:10" ht="60" customHeight="1" thickBot="1" x14ac:dyDescent="0.25">
      <c r="A67" s="23"/>
      <c r="B67" s="24"/>
      <c r="C67" s="13"/>
      <c r="D67" s="13"/>
      <c r="E67" s="13"/>
      <c r="F67" s="13"/>
    </row>
    <row r="68" spans="1:10" ht="16.5" thickBot="1" x14ac:dyDescent="0.3">
      <c r="A68" s="111" t="s">
        <v>33</v>
      </c>
      <c r="B68" s="112"/>
      <c r="C68" s="112"/>
      <c r="D68" s="112"/>
      <c r="E68" s="112"/>
      <c r="F68" s="112"/>
      <c r="G68" s="112"/>
      <c r="H68" s="112"/>
      <c r="I68" s="113"/>
    </row>
    <row r="69" spans="1:10" x14ac:dyDescent="0.2">
      <c r="A69" s="23"/>
      <c r="B69" s="24"/>
      <c r="C69" s="13"/>
      <c r="D69" s="13"/>
      <c r="E69" s="13"/>
      <c r="F69" s="13"/>
    </row>
    <row r="70" spans="1:10" ht="15" x14ac:dyDescent="0.25">
      <c r="A70" s="79" t="s">
        <v>58</v>
      </c>
      <c r="B70" s="80"/>
      <c r="C70" s="80"/>
      <c r="D70" s="80"/>
      <c r="E70" s="80"/>
      <c r="F70" s="81"/>
      <c r="G70" s="45"/>
      <c r="H70" s="45"/>
      <c r="I70" s="45"/>
      <c r="J70" s="45"/>
    </row>
    <row r="71" spans="1:10" x14ac:dyDescent="0.2">
      <c r="A71" s="21" t="s">
        <v>30</v>
      </c>
      <c r="B71" s="22"/>
      <c r="C71" s="22"/>
      <c r="D71" s="82" t="s">
        <v>6</v>
      </c>
      <c r="E71" s="82"/>
      <c r="F71" s="60"/>
    </row>
    <row r="72" spans="1:10" x14ac:dyDescent="0.2">
      <c r="A72" s="18"/>
      <c r="B72" s="18"/>
      <c r="C72" s="18"/>
      <c r="D72" s="83" t="s">
        <v>1</v>
      </c>
      <c r="E72" s="83"/>
      <c r="F72" s="10">
        <f>F71*0.19</f>
        <v>0</v>
      </c>
    </row>
    <row r="73" spans="1:10" x14ac:dyDescent="0.2">
      <c r="A73" s="18"/>
      <c r="B73" s="18"/>
      <c r="C73" s="18"/>
      <c r="D73" s="84" t="s">
        <v>7</v>
      </c>
      <c r="E73" s="84"/>
      <c r="F73" s="61">
        <f>F72+F71</f>
        <v>0</v>
      </c>
    </row>
    <row r="74" spans="1:10" x14ac:dyDescent="0.2">
      <c r="A74" s="18"/>
      <c r="B74" s="18"/>
      <c r="C74" s="18"/>
      <c r="D74" s="46"/>
      <c r="E74" s="46"/>
      <c r="F74" s="73"/>
    </row>
    <row r="75" spans="1:10" ht="15" x14ac:dyDescent="0.25">
      <c r="A75" s="79" t="s">
        <v>59</v>
      </c>
      <c r="B75" s="80"/>
      <c r="C75" s="80"/>
      <c r="D75" s="80"/>
      <c r="E75" s="80"/>
      <c r="F75" s="81"/>
    </row>
    <row r="76" spans="1:10" x14ac:dyDescent="0.2">
      <c r="A76" s="21" t="s">
        <v>30</v>
      </c>
      <c r="B76" s="22"/>
      <c r="C76" s="22"/>
      <c r="D76" s="82" t="s">
        <v>6</v>
      </c>
      <c r="E76" s="82"/>
      <c r="F76" s="60"/>
    </row>
    <row r="77" spans="1:10" x14ac:dyDescent="0.2">
      <c r="A77" s="18"/>
      <c r="B77" s="18"/>
      <c r="C77" s="18"/>
      <c r="D77" s="83" t="s">
        <v>1</v>
      </c>
      <c r="E77" s="83"/>
      <c r="F77" s="10">
        <f>F76*0.19</f>
        <v>0</v>
      </c>
    </row>
    <row r="78" spans="1:10" x14ac:dyDescent="0.2">
      <c r="A78" s="18"/>
      <c r="B78" s="18"/>
      <c r="C78" s="18"/>
      <c r="D78" s="84" t="s">
        <v>7</v>
      </c>
      <c r="E78" s="84"/>
      <c r="F78" s="61">
        <f>F77+F76</f>
        <v>0</v>
      </c>
    </row>
    <row r="79" spans="1:10" x14ac:dyDescent="0.2">
      <c r="A79" s="18"/>
      <c r="B79" s="18"/>
      <c r="C79" s="18"/>
      <c r="D79" s="46"/>
      <c r="E79" s="46"/>
      <c r="F79" s="19"/>
    </row>
    <row r="80" spans="1:10" ht="15" x14ac:dyDescent="0.25">
      <c r="A80" s="79" t="s">
        <v>42</v>
      </c>
      <c r="B80" s="80"/>
      <c r="C80" s="80"/>
      <c r="D80" s="80"/>
      <c r="E80" s="80"/>
      <c r="F80" s="81"/>
    </row>
    <row r="81" spans="1:9" x14ac:dyDescent="0.2">
      <c r="A81" s="21" t="s">
        <v>30</v>
      </c>
      <c r="B81" s="22"/>
      <c r="C81" s="22"/>
      <c r="D81" s="82" t="s">
        <v>6</v>
      </c>
      <c r="E81" s="82"/>
      <c r="F81" s="60"/>
    </row>
    <row r="82" spans="1:9" x14ac:dyDescent="0.2">
      <c r="A82" s="18"/>
      <c r="B82" s="18"/>
      <c r="C82" s="18"/>
      <c r="D82" s="83" t="s">
        <v>1</v>
      </c>
      <c r="E82" s="83"/>
      <c r="F82" s="10">
        <f>F81*0.19</f>
        <v>0</v>
      </c>
    </row>
    <row r="83" spans="1:9" x14ac:dyDescent="0.2">
      <c r="A83" s="18"/>
      <c r="B83" s="18"/>
      <c r="C83" s="18"/>
      <c r="D83" s="84" t="s">
        <v>7</v>
      </c>
      <c r="E83" s="84"/>
      <c r="F83" s="61">
        <f>F82+F81</f>
        <v>0</v>
      </c>
    </row>
    <row r="84" spans="1:9" x14ac:dyDescent="0.2">
      <c r="A84" s="18"/>
      <c r="B84" s="18"/>
      <c r="C84" s="18"/>
      <c r="D84" s="57"/>
      <c r="E84" s="57"/>
      <c r="F84" s="58"/>
    </row>
    <row r="85" spans="1:9" ht="15" x14ac:dyDescent="0.25">
      <c r="A85" s="79" t="s">
        <v>43</v>
      </c>
      <c r="B85" s="80"/>
      <c r="C85" s="80"/>
      <c r="D85" s="80"/>
      <c r="E85" s="80"/>
      <c r="F85" s="81"/>
    </row>
    <row r="86" spans="1:9" x14ac:dyDescent="0.2">
      <c r="A86" s="21" t="s">
        <v>30</v>
      </c>
      <c r="B86" s="22"/>
      <c r="C86" s="22"/>
      <c r="D86" s="82" t="s">
        <v>6</v>
      </c>
      <c r="E86" s="82"/>
      <c r="F86" s="60"/>
    </row>
    <row r="87" spans="1:9" x14ac:dyDescent="0.2">
      <c r="A87" s="18"/>
      <c r="B87" s="18"/>
      <c r="C87" s="18"/>
      <c r="D87" s="83" t="s">
        <v>1</v>
      </c>
      <c r="E87" s="83"/>
      <c r="F87" s="10">
        <f>F86*0.19</f>
        <v>0</v>
      </c>
    </row>
    <row r="88" spans="1:9" x14ac:dyDescent="0.2">
      <c r="A88" s="18"/>
      <c r="B88" s="18"/>
      <c r="C88" s="18"/>
      <c r="D88" s="84" t="s">
        <v>7</v>
      </c>
      <c r="E88" s="84"/>
      <c r="F88" s="61">
        <f>F87+F86</f>
        <v>0</v>
      </c>
    </row>
    <row r="89" spans="1:9" x14ac:dyDescent="0.2">
      <c r="A89" s="18"/>
      <c r="B89" s="18"/>
      <c r="C89" s="18"/>
      <c r="D89" s="33"/>
      <c r="E89" s="33"/>
      <c r="F89" s="26"/>
    </row>
    <row r="90" spans="1:9" ht="15" thickBot="1" x14ac:dyDescent="0.25">
      <c r="A90" s="18"/>
      <c r="B90" s="18"/>
      <c r="C90" s="18"/>
      <c r="D90" s="33"/>
      <c r="E90" s="33"/>
      <c r="F90" s="26"/>
    </row>
    <row r="91" spans="1:9" ht="19.5" customHeight="1" x14ac:dyDescent="0.25">
      <c r="A91" s="34" t="s">
        <v>31</v>
      </c>
      <c r="B91" s="35"/>
      <c r="C91" s="36"/>
      <c r="D91" s="36"/>
      <c r="E91" s="36"/>
      <c r="F91" s="36"/>
      <c r="G91" s="37"/>
      <c r="H91" s="37"/>
      <c r="I91" s="38"/>
    </row>
    <row r="92" spans="1:9" ht="19.5" customHeight="1" x14ac:dyDescent="0.25">
      <c r="A92" s="102" t="s">
        <v>26</v>
      </c>
      <c r="B92" s="103"/>
      <c r="C92" s="103"/>
      <c r="D92" s="103"/>
      <c r="E92" s="117">
        <f>F71+F76+F81+F86</f>
        <v>0</v>
      </c>
      <c r="F92" s="118"/>
      <c r="G92" s="42" t="s">
        <v>28</v>
      </c>
      <c r="H92" s="30"/>
      <c r="I92" s="39"/>
    </row>
    <row r="93" spans="1:9" ht="19.5" customHeight="1" x14ac:dyDescent="0.25">
      <c r="A93" s="102" t="s">
        <v>25</v>
      </c>
      <c r="B93" s="103"/>
      <c r="C93" s="103"/>
      <c r="D93" s="103"/>
      <c r="E93" s="104">
        <f>E92*0.19</f>
        <v>0</v>
      </c>
      <c r="F93" s="105"/>
      <c r="G93" s="43" t="s">
        <v>28</v>
      </c>
      <c r="H93" s="30"/>
      <c r="I93" s="39"/>
    </row>
    <row r="94" spans="1:9" ht="19.5" customHeight="1" thickBot="1" x14ac:dyDescent="0.3">
      <c r="A94" s="85" t="s">
        <v>27</v>
      </c>
      <c r="B94" s="86"/>
      <c r="C94" s="86"/>
      <c r="D94" s="86"/>
      <c r="E94" s="87">
        <f>E92+E93</f>
        <v>0</v>
      </c>
      <c r="F94" s="88"/>
      <c r="G94" s="44" t="s">
        <v>28</v>
      </c>
      <c r="H94" s="40"/>
      <c r="I94" s="41"/>
    </row>
    <row r="95" spans="1:9" x14ac:dyDescent="0.2">
      <c r="A95" s="23"/>
      <c r="B95" s="24"/>
      <c r="C95" s="13"/>
      <c r="D95" s="13"/>
      <c r="E95" s="14"/>
      <c r="F95" s="14"/>
    </row>
    <row r="96" spans="1:9" ht="15" thickBot="1" x14ac:dyDescent="0.25">
      <c r="A96" s="23"/>
      <c r="B96" s="24"/>
      <c r="C96" s="13"/>
      <c r="D96" s="13"/>
      <c r="E96" s="14"/>
      <c r="F96" s="14"/>
    </row>
    <row r="97" spans="1:9" ht="16.5" thickBot="1" x14ac:dyDescent="0.3">
      <c r="A97" s="111" t="s">
        <v>32</v>
      </c>
      <c r="B97" s="112"/>
      <c r="C97" s="112"/>
      <c r="D97" s="112"/>
      <c r="E97" s="112"/>
      <c r="F97" s="112"/>
      <c r="G97" s="112"/>
      <c r="H97" s="112"/>
      <c r="I97" s="113"/>
    </row>
    <row r="98" spans="1:9" x14ac:dyDescent="0.2">
      <c r="A98" s="23"/>
      <c r="B98" s="24"/>
      <c r="C98" s="13"/>
      <c r="D98" s="13"/>
      <c r="E98" s="14"/>
      <c r="F98" s="14"/>
    </row>
    <row r="99" spans="1:9" ht="15" x14ac:dyDescent="0.25">
      <c r="A99" s="79" t="s">
        <v>44</v>
      </c>
      <c r="B99" s="80"/>
      <c r="C99" s="80"/>
      <c r="D99" s="80"/>
      <c r="E99" s="80"/>
      <c r="F99" s="81"/>
    </row>
    <row r="100" spans="1:9" ht="28.5" customHeight="1" x14ac:dyDescent="0.2">
      <c r="A100" s="76" t="s">
        <v>37</v>
      </c>
      <c r="B100" s="77"/>
      <c r="C100" s="78"/>
      <c r="D100" s="82" t="s">
        <v>35</v>
      </c>
      <c r="E100" s="82"/>
      <c r="F100" s="60"/>
    </row>
    <row r="101" spans="1:9" x14ac:dyDescent="0.2">
      <c r="A101" s="18"/>
      <c r="B101" s="18"/>
      <c r="C101" s="18"/>
      <c r="D101" s="83" t="s">
        <v>1</v>
      </c>
      <c r="E101" s="83"/>
      <c r="F101" s="10">
        <f>F100/100*19</f>
        <v>0</v>
      </c>
    </row>
    <row r="102" spans="1:9" x14ac:dyDescent="0.2">
      <c r="A102" s="18"/>
      <c r="B102" s="18"/>
      <c r="C102" s="18"/>
      <c r="D102" s="84" t="s">
        <v>36</v>
      </c>
      <c r="E102" s="84"/>
      <c r="F102" s="61">
        <f>F101+F100</f>
        <v>0</v>
      </c>
    </row>
    <row r="103" spans="1:9" x14ac:dyDescent="0.2">
      <c r="A103" s="18"/>
      <c r="B103" s="18"/>
      <c r="C103" s="18"/>
      <c r="D103" s="46"/>
      <c r="E103" s="46"/>
      <c r="F103" s="19"/>
    </row>
    <row r="104" spans="1:9" ht="15" x14ac:dyDescent="0.25">
      <c r="A104" s="79" t="s">
        <v>45</v>
      </c>
      <c r="B104" s="80"/>
      <c r="C104" s="80"/>
      <c r="D104" s="80"/>
      <c r="E104" s="80"/>
      <c r="F104" s="81"/>
    </row>
    <row r="105" spans="1:9" ht="29.25" customHeight="1" x14ac:dyDescent="0.2">
      <c r="A105" s="76" t="s">
        <v>37</v>
      </c>
      <c r="B105" s="77"/>
      <c r="C105" s="78"/>
      <c r="D105" s="82" t="s">
        <v>35</v>
      </c>
      <c r="E105" s="82"/>
      <c r="F105" s="60"/>
    </row>
    <row r="106" spans="1:9" x14ac:dyDescent="0.2">
      <c r="A106" s="18"/>
      <c r="B106" s="18"/>
      <c r="C106" s="18"/>
      <c r="D106" s="83" t="s">
        <v>1</v>
      </c>
      <c r="E106" s="83"/>
      <c r="F106" s="10">
        <f>F105/100*19</f>
        <v>0</v>
      </c>
    </row>
    <row r="107" spans="1:9" x14ac:dyDescent="0.2">
      <c r="A107" s="18"/>
      <c r="B107" s="18"/>
      <c r="C107" s="18"/>
      <c r="D107" s="84" t="s">
        <v>36</v>
      </c>
      <c r="E107" s="84"/>
      <c r="F107" s="61">
        <f>F106+F105</f>
        <v>0</v>
      </c>
    </row>
    <row r="108" spans="1:9" x14ac:dyDescent="0.2">
      <c r="A108" s="18"/>
      <c r="B108" s="18"/>
      <c r="C108" s="18"/>
      <c r="D108" s="57"/>
      <c r="E108" s="57"/>
      <c r="F108" s="58"/>
    </row>
    <row r="109" spans="1:9" ht="15" x14ac:dyDescent="0.25">
      <c r="A109" s="79" t="s">
        <v>46</v>
      </c>
      <c r="B109" s="80"/>
      <c r="C109" s="80"/>
      <c r="D109" s="80"/>
      <c r="E109" s="80"/>
      <c r="F109" s="81"/>
    </row>
    <row r="110" spans="1:9" x14ac:dyDescent="0.2">
      <c r="A110" s="76" t="s">
        <v>38</v>
      </c>
      <c r="B110" s="77"/>
      <c r="C110" s="78"/>
      <c r="D110" s="82" t="s">
        <v>35</v>
      </c>
      <c r="E110" s="82"/>
      <c r="F110" s="60"/>
    </row>
    <row r="111" spans="1:9" x14ac:dyDescent="0.2">
      <c r="A111" s="18"/>
      <c r="B111" s="18"/>
      <c r="C111" s="18"/>
      <c r="D111" s="83" t="s">
        <v>1</v>
      </c>
      <c r="E111" s="83"/>
      <c r="F111" s="10">
        <f>F110/100*19</f>
        <v>0</v>
      </c>
    </row>
    <row r="112" spans="1:9" ht="14.25" customHeight="1" x14ac:dyDescent="0.2">
      <c r="A112" s="18"/>
      <c r="B112" s="18"/>
      <c r="C112" s="18"/>
      <c r="D112" s="84" t="s">
        <v>36</v>
      </c>
      <c r="E112" s="84"/>
      <c r="F112" s="61">
        <f>F111+F110</f>
        <v>0</v>
      </c>
    </row>
    <row r="113" spans="1:11" ht="14.25" customHeight="1" x14ac:dyDescent="0.2">
      <c r="A113" s="18"/>
      <c r="B113" s="18"/>
      <c r="C113" s="18"/>
      <c r="D113" s="46"/>
      <c r="E113" s="46"/>
      <c r="F113" s="19"/>
    </row>
    <row r="114" spans="1:11" ht="14.25" customHeight="1" x14ac:dyDescent="0.25">
      <c r="A114" s="79" t="s">
        <v>47</v>
      </c>
      <c r="B114" s="80"/>
      <c r="C114" s="80"/>
      <c r="D114" s="80"/>
      <c r="E114" s="80"/>
      <c r="F114" s="81"/>
    </row>
    <row r="115" spans="1:11" ht="14.25" customHeight="1" x14ac:dyDescent="0.2">
      <c r="A115" s="76" t="s">
        <v>38</v>
      </c>
      <c r="B115" s="77"/>
      <c r="C115" s="78"/>
      <c r="D115" s="82" t="s">
        <v>35</v>
      </c>
      <c r="E115" s="82"/>
      <c r="F115" s="60"/>
    </row>
    <row r="116" spans="1:11" ht="14.25" customHeight="1" x14ac:dyDescent="0.2">
      <c r="A116" s="18"/>
      <c r="B116" s="18"/>
      <c r="C116" s="18"/>
      <c r="D116" s="83" t="s">
        <v>1</v>
      </c>
      <c r="E116" s="83"/>
      <c r="F116" s="10">
        <f>F115/100*19</f>
        <v>0</v>
      </c>
    </row>
    <row r="117" spans="1:11" ht="14.25" customHeight="1" x14ac:dyDescent="0.2">
      <c r="A117" s="18"/>
      <c r="B117" s="18"/>
      <c r="C117" s="18"/>
      <c r="D117" s="84" t="s">
        <v>36</v>
      </c>
      <c r="E117" s="84"/>
      <c r="F117" s="61">
        <f>F116+F115</f>
        <v>0</v>
      </c>
    </row>
    <row r="118" spans="1:11" ht="14.25" customHeight="1" x14ac:dyDescent="0.2">
      <c r="A118" s="18"/>
      <c r="B118" s="18"/>
      <c r="C118" s="18"/>
      <c r="D118" s="46"/>
      <c r="E118" s="46"/>
      <c r="F118" s="19"/>
    </row>
    <row r="119" spans="1:11" ht="14.25" customHeight="1" x14ac:dyDescent="0.25">
      <c r="A119" s="79" t="s">
        <v>50</v>
      </c>
      <c r="B119" s="80"/>
      <c r="C119" s="80"/>
      <c r="D119" s="80"/>
      <c r="E119" s="80"/>
      <c r="F119" s="81"/>
    </row>
    <row r="120" spans="1:11" ht="14.25" customHeight="1" x14ac:dyDescent="0.2">
      <c r="A120" s="76" t="s">
        <v>51</v>
      </c>
      <c r="B120" s="77"/>
      <c r="C120" s="78"/>
      <c r="D120" s="82" t="s">
        <v>52</v>
      </c>
      <c r="E120" s="82"/>
      <c r="F120" s="60"/>
    </row>
    <row r="121" spans="1:11" ht="14.25" customHeight="1" x14ac:dyDescent="0.2">
      <c r="A121" s="18"/>
      <c r="B121" s="18"/>
      <c r="C121" s="18"/>
      <c r="D121" s="83" t="s">
        <v>1</v>
      </c>
      <c r="E121" s="83"/>
      <c r="F121" s="10">
        <f>F120/100*19</f>
        <v>0</v>
      </c>
    </row>
    <row r="122" spans="1:11" ht="14.25" customHeight="1" x14ac:dyDescent="0.2">
      <c r="A122" s="18"/>
      <c r="B122" s="18"/>
      <c r="C122" s="18"/>
      <c r="D122" s="84" t="s">
        <v>36</v>
      </c>
      <c r="E122" s="84"/>
      <c r="F122" s="61">
        <f>SUM(F120:F121)</f>
        <v>0</v>
      </c>
    </row>
    <row r="123" spans="1:11" ht="14.25" customHeight="1" x14ac:dyDescent="0.2">
      <c r="A123" s="18"/>
      <c r="B123" s="18"/>
      <c r="C123" s="18"/>
      <c r="D123" s="46"/>
      <c r="E123" s="46"/>
      <c r="F123" s="19"/>
    </row>
    <row r="124" spans="1:11" ht="14.25" customHeight="1" x14ac:dyDescent="0.2">
      <c r="A124" s="18"/>
      <c r="B124" s="18"/>
      <c r="C124" s="18"/>
      <c r="D124" s="46"/>
      <c r="E124" s="46"/>
      <c r="F124" s="19"/>
    </row>
    <row r="125" spans="1:11" ht="18.75" customHeight="1" x14ac:dyDescent="0.25">
      <c r="A125" s="106" t="s">
        <v>54</v>
      </c>
      <c r="B125" s="106"/>
      <c r="C125" s="106"/>
      <c r="D125" s="106"/>
      <c r="E125" s="106"/>
      <c r="F125" s="106"/>
      <c r="G125" s="106"/>
      <c r="H125" s="106"/>
      <c r="I125" s="106"/>
      <c r="J125" s="54"/>
      <c r="K125" s="54"/>
    </row>
    <row r="126" spans="1:11" ht="14.25" customHeight="1" x14ac:dyDescent="0.2">
      <c r="A126" s="18"/>
      <c r="B126" s="18"/>
      <c r="C126" s="18"/>
      <c r="D126" s="46"/>
      <c r="E126" s="46"/>
      <c r="F126" s="19"/>
    </row>
    <row r="127" spans="1:11" ht="15" thickBot="1" x14ac:dyDescent="0.25">
      <c r="A127" s="47"/>
      <c r="B127" s="18"/>
      <c r="C127" s="18"/>
      <c r="D127" s="18"/>
      <c r="E127" s="20"/>
      <c r="F127" s="20"/>
    </row>
    <row r="128" spans="1:11" ht="72.75" customHeight="1" thickBot="1" x14ac:dyDescent="0.3">
      <c r="A128" s="107" t="s">
        <v>48</v>
      </c>
      <c r="B128" s="108"/>
      <c r="C128" s="108"/>
      <c r="D128" s="108"/>
      <c r="E128" s="108"/>
      <c r="F128" s="108"/>
      <c r="G128" s="108"/>
      <c r="H128" s="108"/>
      <c r="I128" s="109"/>
    </row>
    <row r="129" spans="1:10" ht="15" x14ac:dyDescent="0.25">
      <c r="A129" s="95" t="s">
        <v>26</v>
      </c>
      <c r="B129" s="96"/>
      <c r="C129" s="96"/>
      <c r="D129" s="96"/>
      <c r="E129" s="100" t="e">
        <f>E92+E64</f>
        <v>#DIV/0!</v>
      </c>
      <c r="F129" s="101"/>
      <c r="G129" s="49" t="s">
        <v>28</v>
      </c>
      <c r="H129" s="50"/>
      <c r="I129" s="51"/>
    </row>
    <row r="130" spans="1:10" ht="15" x14ac:dyDescent="0.25">
      <c r="A130" s="102" t="s">
        <v>25</v>
      </c>
      <c r="B130" s="103"/>
      <c r="C130" s="103"/>
      <c r="D130" s="103"/>
      <c r="E130" s="104" t="e">
        <f>E129*0.19</f>
        <v>#DIV/0!</v>
      </c>
      <c r="F130" s="105"/>
      <c r="G130" s="43" t="s">
        <v>28</v>
      </c>
      <c r="H130" s="30"/>
      <c r="I130" s="39"/>
    </row>
    <row r="131" spans="1:10" ht="15.75" thickBot="1" x14ac:dyDescent="0.3">
      <c r="A131" s="85" t="s">
        <v>27</v>
      </c>
      <c r="B131" s="86"/>
      <c r="C131" s="86"/>
      <c r="D131" s="86"/>
      <c r="E131" s="87" t="e">
        <f>E129+E130</f>
        <v>#DIV/0!</v>
      </c>
      <c r="F131" s="88"/>
      <c r="G131" s="44" t="s">
        <v>28</v>
      </c>
      <c r="H131" s="40"/>
      <c r="I131" s="41"/>
    </row>
    <row r="132" spans="1:10" ht="15.75" thickBot="1" x14ac:dyDescent="0.3">
      <c r="A132" s="85" t="s">
        <v>20</v>
      </c>
      <c r="B132" s="86"/>
      <c r="C132" s="86"/>
      <c r="D132" s="86"/>
      <c r="E132" s="87" t="e">
        <f>(L14+L27+L40+I53)/(L16+L29+L42+I55)</f>
        <v>#DIV/0!</v>
      </c>
      <c r="F132" s="88"/>
      <c r="G132" s="44" t="s">
        <v>22</v>
      </c>
      <c r="H132" s="40"/>
      <c r="I132" s="41"/>
    </row>
    <row r="133" spans="1:10" x14ac:dyDescent="0.2">
      <c r="A133" s="47"/>
      <c r="B133" s="18"/>
      <c r="C133" s="18"/>
      <c r="D133" s="19"/>
      <c r="E133" s="20"/>
      <c r="F133" s="26"/>
    </row>
    <row r="134" spans="1:10" x14ac:dyDescent="0.2">
      <c r="A134" s="47"/>
      <c r="B134" s="18"/>
      <c r="C134" s="18"/>
      <c r="D134" s="19"/>
      <c r="E134" s="20"/>
      <c r="F134" s="26"/>
    </row>
    <row r="135" spans="1:10" x14ac:dyDescent="0.2">
      <c r="A135" s="47"/>
      <c r="B135" s="18"/>
      <c r="C135" s="18"/>
      <c r="D135" s="19"/>
      <c r="E135" s="20"/>
      <c r="F135" s="26"/>
    </row>
    <row r="136" spans="1:10" x14ac:dyDescent="0.2">
      <c r="A136" s="47"/>
      <c r="B136" s="18"/>
      <c r="C136" s="18"/>
      <c r="D136" s="19"/>
      <c r="E136" s="20"/>
      <c r="F136" s="26"/>
    </row>
    <row r="137" spans="1:10" x14ac:dyDescent="0.2">
      <c r="A137" s="47"/>
      <c r="B137" s="18"/>
      <c r="C137" s="18"/>
      <c r="D137" s="19"/>
      <c r="E137" s="20"/>
      <c r="F137" s="26"/>
    </row>
    <row r="138" spans="1:10" x14ac:dyDescent="0.2">
      <c r="A138" s="47"/>
      <c r="B138" s="18"/>
      <c r="C138" s="18"/>
      <c r="D138" s="19"/>
      <c r="E138" s="20"/>
      <c r="F138" s="26"/>
    </row>
    <row r="139" spans="1:10" x14ac:dyDescent="0.2">
      <c r="A139" s="47"/>
      <c r="B139" s="18"/>
      <c r="C139" s="18"/>
      <c r="D139" s="19"/>
      <c r="E139" s="20"/>
      <c r="F139" s="26"/>
    </row>
    <row r="140" spans="1:10" x14ac:dyDescent="0.2">
      <c r="A140" s="47"/>
      <c r="B140" s="18"/>
      <c r="C140" s="18"/>
      <c r="D140" s="19"/>
      <c r="E140" s="20"/>
      <c r="F140" s="26"/>
    </row>
    <row r="141" spans="1:10" x14ac:dyDescent="0.2">
      <c r="A141" s="47"/>
      <c r="B141" s="18"/>
      <c r="C141" s="18"/>
      <c r="D141" s="19"/>
      <c r="E141" s="20"/>
      <c r="F141" s="26"/>
    </row>
    <row r="142" spans="1:10" x14ac:dyDescent="0.2">
      <c r="A142" s="47"/>
      <c r="B142" s="18"/>
      <c r="C142" s="18"/>
      <c r="D142" s="19"/>
      <c r="E142" s="20"/>
      <c r="F142" s="26"/>
    </row>
    <row r="143" spans="1:10" ht="15" thickBot="1" x14ac:dyDescent="0.25">
      <c r="A143" s="66"/>
      <c r="B143" s="66"/>
      <c r="C143" s="66"/>
      <c r="D143" s="67"/>
      <c r="E143" s="68"/>
      <c r="F143" s="69"/>
      <c r="G143" s="40"/>
      <c r="H143" s="40"/>
      <c r="I143" s="40"/>
      <c r="J143" s="30"/>
    </row>
    <row r="144" spans="1:10" ht="15.75" x14ac:dyDescent="0.25">
      <c r="A144" s="70" t="s">
        <v>55</v>
      </c>
      <c r="B144" s="18"/>
      <c r="C144" s="18"/>
      <c r="D144" s="19"/>
      <c r="E144" s="47"/>
      <c r="F144" s="26"/>
    </row>
    <row r="145" spans="1:9" ht="15" x14ac:dyDescent="0.2">
      <c r="A145" s="71"/>
      <c r="B145" s="18"/>
      <c r="C145" s="18"/>
      <c r="D145" s="19"/>
      <c r="E145" s="20"/>
      <c r="F145" s="26"/>
    </row>
    <row r="146" spans="1:9" x14ac:dyDescent="0.2">
      <c r="A146" s="18"/>
      <c r="B146" s="18"/>
      <c r="C146" s="18"/>
      <c r="D146" s="19"/>
      <c r="E146" s="47"/>
      <c r="F146" s="26"/>
    </row>
    <row r="147" spans="1:9" x14ac:dyDescent="0.2">
      <c r="A147" s="18"/>
      <c r="B147" s="18"/>
      <c r="C147" s="18"/>
      <c r="D147" s="19"/>
      <c r="E147" s="20"/>
      <c r="F147" s="26"/>
    </row>
    <row r="148" spans="1:9" x14ac:dyDescent="0.2">
      <c r="A148" s="18"/>
      <c r="B148" s="18"/>
      <c r="C148" s="18"/>
      <c r="D148" s="19"/>
      <c r="E148" s="18"/>
      <c r="F148" s="48"/>
    </row>
    <row r="149" spans="1:9" x14ac:dyDescent="0.2">
      <c r="A149" s="18"/>
      <c r="B149" s="18"/>
      <c r="C149" s="18"/>
      <c r="D149" s="19"/>
      <c r="E149" s="20"/>
      <c r="F149" s="26"/>
      <c r="G149" s="30"/>
      <c r="H149" s="30"/>
      <c r="I149" s="30"/>
    </row>
    <row r="150" spans="1:9" ht="15.75" x14ac:dyDescent="0.25">
      <c r="A150" s="64"/>
      <c r="B150" s="18"/>
      <c r="C150" s="18"/>
      <c r="D150" s="19"/>
      <c r="E150" s="47"/>
      <c r="F150" s="26"/>
      <c r="G150" s="30"/>
      <c r="H150" s="30"/>
      <c r="I150" s="30"/>
    </row>
    <row r="151" spans="1:9" ht="15" x14ac:dyDescent="0.2">
      <c r="A151" s="65"/>
      <c r="B151" s="18"/>
      <c r="C151" s="18"/>
      <c r="D151" s="19"/>
      <c r="E151" s="20"/>
      <c r="F151" s="26"/>
      <c r="G151" s="30"/>
      <c r="H151" s="30"/>
      <c r="I151" s="30"/>
    </row>
    <row r="155" spans="1:9" ht="15" x14ac:dyDescent="0.25">
      <c r="A155" s="3"/>
      <c r="B155" s="3"/>
      <c r="C155" s="3"/>
    </row>
  </sheetData>
  <sheetProtection algorithmName="SHA-512" hashValue="nnsmsSDZZu3pzk9HTOCCf4kjXXQgARyEqGi/MLe6EfPxon3J/I0LgD0byhHgJK9hyyEpvqX/fp7JVNMay0fxEg==" saltValue="Fvkfs+LcR0yrTbBPCPqs4A==" spinCount="100000" sheet="1" objects="1" scenarios="1"/>
  <customSheetViews>
    <customSheetView guid="{660E0427-B3EF-4F25-83F0-578BD9CEB34D}" showPageBreaks="1" showRuler="0">
      <selection activeCell="F29" sqref="F29"/>
      <pageMargins left="0.78740157480314965" right="0.78740157480314965" top="0.59055118110236227" bottom="0.39370078740157483" header="0.51181102362204722" footer="0.51181102362204722"/>
      <pageSetup paperSize="9" orientation="portrait" r:id="rId1"/>
      <headerFooter alignWithMargins="0"/>
    </customSheetView>
    <customSheetView guid="{5A22A3DE-B703-4665-BC40-8ABF7B72B97E}" showPageBreaks="1" printArea="1" showRuler="0">
      <selection activeCell="J27" sqref="J27"/>
      <rowBreaks count="4" manualBreakCount="4">
        <brk id="35" max="11" man="1"/>
        <brk id="55" max="11" man="1"/>
        <brk id="79" max="11" man="1"/>
        <brk id="102" max="11" man="1"/>
      </rowBreaks>
      <pageMargins left="0.59055118110236227" right="0.59055118110236227" top="0.78740157480314965" bottom="0.78740157480314965" header="0.51181102362204722" footer="0.51181102362204722"/>
      <pageSetup paperSize="9" scale="94" orientation="landscape" r:id="rId2"/>
      <headerFooter alignWithMargins="0">
        <oddHeader>&amp;L&amp;"Arial,Fett"&amp;12Anlage 3</oddHeader>
        <oddFooter>Seite &amp;P von &amp;N</oddFooter>
      </headerFooter>
    </customSheetView>
  </customSheetViews>
  <mergeCells count="90">
    <mergeCell ref="B24:K24"/>
    <mergeCell ref="D32:E32"/>
    <mergeCell ref="D33:E33"/>
    <mergeCell ref="A75:F75"/>
    <mergeCell ref="D76:E76"/>
    <mergeCell ref="A66:D66"/>
    <mergeCell ref="D72:E72"/>
    <mergeCell ref="D73:E73"/>
    <mergeCell ref="D19:E19"/>
    <mergeCell ref="A6:D6"/>
    <mergeCell ref="A11:A12"/>
    <mergeCell ref="D59:E59"/>
    <mergeCell ref="A50:A51"/>
    <mergeCell ref="D58:E58"/>
    <mergeCell ref="D45:E45"/>
    <mergeCell ref="D20:E20"/>
    <mergeCell ref="A37:A38"/>
    <mergeCell ref="D46:E46"/>
    <mergeCell ref="B49:H49"/>
    <mergeCell ref="B50:H50"/>
    <mergeCell ref="B37:K37"/>
    <mergeCell ref="A8:D8"/>
    <mergeCell ref="B23:K23"/>
    <mergeCell ref="A24:A25"/>
    <mergeCell ref="D77:E77"/>
    <mergeCell ref="D78:E78"/>
    <mergeCell ref="E64:F64"/>
    <mergeCell ref="E65:F65"/>
    <mergeCell ref="A64:D64"/>
    <mergeCell ref="A65:D65"/>
    <mergeCell ref="A68:I68"/>
    <mergeCell ref="D71:E71"/>
    <mergeCell ref="E66:F66"/>
    <mergeCell ref="A85:F85"/>
    <mergeCell ref="D86:E86"/>
    <mergeCell ref="D81:E81"/>
    <mergeCell ref="A80:F80"/>
    <mergeCell ref="D82:E82"/>
    <mergeCell ref="D83:E83"/>
    <mergeCell ref="D117:E117"/>
    <mergeCell ref="A115:C115"/>
    <mergeCell ref="D115:E115"/>
    <mergeCell ref="D102:E102"/>
    <mergeCell ref="A109:F109"/>
    <mergeCell ref="A110:C110"/>
    <mergeCell ref="D110:E110"/>
    <mergeCell ref="D107:E107"/>
    <mergeCell ref="A104:F104"/>
    <mergeCell ref="D111:E111"/>
    <mergeCell ref="A105:C105"/>
    <mergeCell ref="D105:E105"/>
    <mergeCell ref="D106:E106"/>
    <mergeCell ref="D116:E116"/>
    <mergeCell ref="A100:C100"/>
    <mergeCell ref="A94:D94"/>
    <mergeCell ref="E94:F94"/>
    <mergeCell ref="A99:F99"/>
    <mergeCell ref="A1:K1"/>
    <mergeCell ref="A3:K3"/>
    <mergeCell ref="A4:K4"/>
    <mergeCell ref="D87:E87"/>
    <mergeCell ref="D88:E88"/>
    <mergeCell ref="A92:D92"/>
    <mergeCell ref="E92:F92"/>
    <mergeCell ref="A93:D93"/>
    <mergeCell ref="E93:F93"/>
    <mergeCell ref="A70:F70"/>
    <mergeCell ref="D100:E100"/>
    <mergeCell ref="A97:I97"/>
    <mergeCell ref="D101:E101"/>
    <mergeCell ref="A132:D132"/>
    <mergeCell ref="E132:F132"/>
    <mergeCell ref="B10:K10"/>
    <mergeCell ref="B11:K11"/>
    <mergeCell ref="D112:E112"/>
    <mergeCell ref="A114:F114"/>
    <mergeCell ref="A131:D131"/>
    <mergeCell ref="E131:F131"/>
    <mergeCell ref="A129:D129"/>
    <mergeCell ref="B36:K36"/>
    <mergeCell ref="E129:F129"/>
    <mergeCell ref="A130:D130"/>
    <mergeCell ref="E130:F130"/>
    <mergeCell ref="A125:I125"/>
    <mergeCell ref="A128:I128"/>
    <mergeCell ref="A120:C120"/>
    <mergeCell ref="A119:F119"/>
    <mergeCell ref="D120:E120"/>
    <mergeCell ref="D121:E121"/>
    <mergeCell ref="D122:E122"/>
  </mergeCells>
  <phoneticPr fontId="0" type="noConversion"/>
  <pageMargins left="0.59055118110236227" right="0.59055118110236227" top="0.78740157480314965" bottom="0.78740157480314965" header="0.51181102362204722" footer="0.51181102362204722"/>
  <pageSetup paperSize="9" scale="93" orientation="landscape" r:id="rId3"/>
  <headerFooter alignWithMargins="0">
    <oddHeader>&amp;L&amp;"Arial,Fett"&amp;12Anlage 2</oddHeader>
    <oddFooter>&amp;L&amp;F&amp;CSeite &amp;P von &amp;N</oddFooter>
  </headerFooter>
  <rowBreaks count="4" manualBreakCount="4">
    <brk id="48" max="10" man="1"/>
    <brk id="66" max="10" man="1"/>
    <brk id="94" max="10" man="1"/>
    <brk id="12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PC</vt:lpstr>
      <vt:lpstr>PC!Druckbereich</vt:lpstr>
    </vt:vector>
  </TitlesOfParts>
  <Company>Hochtaunuskreis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g201030</dc:creator>
  <cp:lastModifiedBy>Gastbenutzer</cp:lastModifiedBy>
  <cp:lastPrinted>2013-12-17T09:30:39Z</cp:lastPrinted>
  <dcterms:created xsi:type="dcterms:W3CDTF">2008-04-24T07:28:28Z</dcterms:created>
  <dcterms:modified xsi:type="dcterms:W3CDTF">2026-02-11T09:54:58Z</dcterms:modified>
</cp:coreProperties>
</file>